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tabRatio="733" activeTab="12"/>
  </bookViews>
  <sheets>
    <sheet name="январь" sheetId="1" r:id="rId1"/>
    <sheet name="февраль" sheetId="2" r:id="rId2"/>
    <sheet name="март" sheetId="3" r:id="rId3"/>
    <sheet name="апрель" sheetId="4" r:id="rId4"/>
    <sheet name="май" sheetId="5" r:id="rId5"/>
    <sheet name="июнь" sheetId="6" r:id="rId6"/>
    <sheet name="июль" sheetId="7" r:id="rId7"/>
    <sheet name="август" sheetId="8" r:id="rId8"/>
    <sheet name="сентябрь" sheetId="9" r:id="rId9"/>
    <sheet name="октябрь" sheetId="10" r:id="rId10"/>
    <sheet name="ноябрь" sheetId="11" r:id="rId11"/>
    <sheet name="декабрь" sheetId="12" r:id="rId12"/>
    <sheet name="2014" sheetId="13" r:id="rId13"/>
  </sheets>
  <externalReferences>
    <externalReference r:id="rId14"/>
    <externalReference r:id="rId15"/>
  </externalReferences>
  <definedNames>
    <definedName name="_prd2">[2]Титульный!$G$8</definedName>
    <definedName name="code">[1]Инструкция!$B$2</definedName>
    <definedName name="fil">[1]Титульный!$F$23</definedName>
    <definedName name="god">[1]Титульный!$F$14</definedName>
    <definedName name="org">[1]Титульный!$F$21</definedName>
    <definedName name="prd2_m">[1]Титульный!$F$15</definedName>
    <definedName name="sbwt_name">[2]REESTR_ORG!$H$185:$H$207</definedName>
  </definedNames>
  <calcPr calcId="125725"/>
</workbook>
</file>

<file path=xl/calcChain.xml><?xml version="1.0" encoding="utf-8"?>
<calcChain xmlns="http://schemas.openxmlformats.org/spreadsheetml/2006/main">
  <c r="W22" i="13"/>
  <c r="W20" s="1"/>
  <c r="S22"/>
  <c r="S20" s="1"/>
  <c r="L22"/>
  <c r="G22"/>
  <c r="G20" s="1"/>
  <c r="V20"/>
  <c r="U20"/>
  <c r="T20"/>
  <c r="P20"/>
  <c r="O20"/>
  <c r="N20"/>
  <c r="M20"/>
  <c r="L20"/>
  <c r="R20" s="1"/>
  <c r="K20"/>
  <c r="J20"/>
  <c r="I20"/>
  <c r="H20"/>
  <c r="D11"/>
  <c r="S22" i="12"/>
  <c r="S20" s="1"/>
  <c r="L22"/>
  <c r="G22"/>
  <c r="F22" s="1"/>
  <c r="F20" s="1"/>
  <c r="V20"/>
  <c r="U20"/>
  <c r="T20"/>
  <c r="P20"/>
  <c r="O20"/>
  <c r="N20"/>
  <c r="M20"/>
  <c r="L20"/>
  <c r="R20" s="1"/>
  <c r="K20"/>
  <c r="J20"/>
  <c r="I20"/>
  <c r="H20"/>
  <c r="D11"/>
  <c r="W22" i="11"/>
  <c r="S22"/>
  <c r="L22"/>
  <c r="L20" s="1"/>
  <c r="R20" s="1"/>
  <c r="G22"/>
  <c r="F22" s="1"/>
  <c r="W20"/>
  <c r="V20"/>
  <c r="U20"/>
  <c r="T20"/>
  <c r="S20"/>
  <c r="P20"/>
  <c r="O20"/>
  <c r="N20"/>
  <c r="M20"/>
  <c r="K20"/>
  <c r="J20"/>
  <c r="I20"/>
  <c r="H20"/>
  <c r="D11"/>
  <c r="L22" i="10"/>
  <c r="L20" s="1"/>
  <c r="R20" s="1"/>
  <c r="W22"/>
  <c r="S22"/>
  <c r="G22"/>
  <c r="F22" s="1"/>
  <c r="W20"/>
  <c r="V20"/>
  <c r="U20"/>
  <c r="T20"/>
  <c r="S20"/>
  <c r="P20"/>
  <c r="O20"/>
  <c r="N20"/>
  <c r="M20"/>
  <c r="K20"/>
  <c r="J20"/>
  <c r="I20"/>
  <c r="H20"/>
  <c r="D11"/>
  <c r="W22" i="9"/>
  <c r="S22"/>
  <c r="L22"/>
  <c r="L20" s="1"/>
  <c r="R20" s="1"/>
  <c r="G22"/>
  <c r="F22" s="1"/>
  <c r="W20"/>
  <c r="V20"/>
  <c r="U20"/>
  <c r="T20"/>
  <c r="S20"/>
  <c r="P20"/>
  <c r="O20"/>
  <c r="N20"/>
  <c r="M20"/>
  <c r="K20"/>
  <c r="J20"/>
  <c r="I20"/>
  <c r="H20"/>
  <c r="D11"/>
  <c r="W22" i="8"/>
  <c r="S22"/>
  <c r="L22"/>
  <c r="L20" s="1"/>
  <c r="R20" s="1"/>
  <c r="G22"/>
  <c r="F22" s="1"/>
  <c r="W20"/>
  <c r="V20"/>
  <c r="U20"/>
  <c r="T20"/>
  <c r="S20"/>
  <c r="P20"/>
  <c r="O20"/>
  <c r="N20"/>
  <c r="M20"/>
  <c r="K20"/>
  <c r="J20"/>
  <c r="I20"/>
  <c r="H20"/>
  <c r="D11"/>
  <c r="S22" i="7"/>
  <c r="W22" s="1"/>
  <c r="W20" s="1"/>
  <c r="L22"/>
  <c r="F22" s="1"/>
  <c r="G22"/>
  <c r="V20"/>
  <c r="U20"/>
  <c r="T20"/>
  <c r="P20"/>
  <c r="O20"/>
  <c r="N20"/>
  <c r="M20"/>
  <c r="K20"/>
  <c r="J20"/>
  <c r="I20"/>
  <c r="H20"/>
  <c r="G20"/>
  <c r="D11"/>
  <c r="S22" i="6"/>
  <c r="S20" s="1"/>
  <c r="L22"/>
  <c r="G22"/>
  <c r="F22" s="1"/>
  <c r="F20" s="1"/>
  <c r="V20"/>
  <c r="U20"/>
  <c r="T20"/>
  <c r="P20"/>
  <c r="O20"/>
  <c r="N20"/>
  <c r="M20"/>
  <c r="L20"/>
  <c r="R20" s="1"/>
  <c r="K20"/>
  <c r="J20"/>
  <c r="I20"/>
  <c r="H20"/>
  <c r="D11"/>
  <c r="W22" i="5"/>
  <c r="W20" s="1"/>
  <c r="S22"/>
  <c r="L22"/>
  <c r="L20" s="1"/>
  <c r="R20" s="1"/>
  <c r="G22"/>
  <c r="G20" s="1"/>
  <c r="Q20" s="1"/>
  <c r="V20"/>
  <c r="U20"/>
  <c r="T20"/>
  <c r="S20"/>
  <c r="P20"/>
  <c r="O20"/>
  <c r="N20"/>
  <c r="M20"/>
  <c r="K20"/>
  <c r="J20"/>
  <c r="I20"/>
  <c r="H20"/>
  <c r="D11"/>
  <c r="W22" i="4"/>
  <c r="W20" s="1"/>
  <c r="S22"/>
  <c r="S20" s="1"/>
  <c r="L22"/>
  <c r="L20" s="1"/>
  <c r="R20" s="1"/>
  <c r="G22"/>
  <c r="G20" s="1"/>
  <c r="V20"/>
  <c r="U20"/>
  <c r="T20"/>
  <c r="P20"/>
  <c r="O20"/>
  <c r="N20"/>
  <c r="M20"/>
  <c r="K20"/>
  <c r="J20"/>
  <c r="I20"/>
  <c r="H20"/>
  <c r="D11"/>
  <c r="S22" i="3"/>
  <c r="W22" s="1"/>
  <c r="W20" s="1"/>
  <c r="L22"/>
  <c r="L20" s="1"/>
  <c r="R20" s="1"/>
  <c r="G22"/>
  <c r="F22" s="1"/>
  <c r="V20"/>
  <c r="U20"/>
  <c r="T20"/>
  <c r="P20"/>
  <c r="O20"/>
  <c r="N20"/>
  <c r="M20"/>
  <c r="K20"/>
  <c r="J20"/>
  <c r="I20"/>
  <c r="H20"/>
  <c r="G20"/>
  <c r="Q20" s="1"/>
  <c r="D11"/>
  <c r="S22" i="2"/>
  <c r="W22" s="1"/>
  <c r="W20" s="1"/>
  <c r="L22"/>
  <c r="L20" s="1"/>
  <c r="R20" s="1"/>
  <c r="G22"/>
  <c r="F22" s="1"/>
  <c r="F20" s="1"/>
  <c r="V20"/>
  <c r="U20"/>
  <c r="T20"/>
  <c r="S20"/>
  <c r="P20"/>
  <c r="O20"/>
  <c r="N20"/>
  <c r="M20"/>
  <c r="K20"/>
  <c r="J20"/>
  <c r="I20"/>
  <c r="H20"/>
  <c r="D11"/>
  <c r="Q20" i="13" l="1"/>
  <c r="F22"/>
  <c r="G20" i="12"/>
  <c r="Q20" s="1"/>
  <c r="W22"/>
  <c r="W20" s="1"/>
  <c r="Q22"/>
  <c r="G20" i="11"/>
  <c r="Q20" s="1"/>
  <c r="F20"/>
  <c r="Q22"/>
  <c r="G20" i="10"/>
  <c r="Q20" s="1"/>
  <c r="F20"/>
  <c r="Q22"/>
  <c r="G20" i="9"/>
  <c r="Q20" s="1"/>
  <c r="F20"/>
  <c r="Q22"/>
  <c r="G20" i="8"/>
  <c r="Q20" s="1"/>
  <c r="F20"/>
  <c r="Q22"/>
  <c r="S20" i="7"/>
  <c r="Q20"/>
  <c r="Q22"/>
  <c r="F20"/>
  <c r="L20"/>
  <c r="R20" s="1"/>
  <c r="G20" i="6"/>
  <c r="Q20" s="1"/>
  <c r="W22"/>
  <c r="W20" s="1"/>
  <c r="Q22"/>
  <c r="F22" i="5"/>
  <c r="Q20" i="4"/>
  <c r="F22"/>
  <c r="S20" i="3"/>
  <c r="F20"/>
  <c r="Q22"/>
  <c r="G20" i="2"/>
  <c r="Q20" s="1"/>
  <c r="Q22"/>
  <c r="W22" i="1"/>
  <c r="W20" s="1"/>
  <c r="S22"/>
  <c r="S20" s="1"/>
  <c r="Q22"/>
  <c r="L22"/>
  <c r="L20" s="1"/>
  <c r="R20" s="1"/>
  <c r="G22"/>
  <c r="G20" s="1"/>
  <c r="Q20" s="1"/>
  <c r="V20"/>
  <c r="U20"/>
  <c r="T20"/>
  <c r="P20"/>
  <c r="O20"/>
  <c r="N20"/>
  <c r="M20"/>
  <c r="K20"/>
  <c r="J20"/>
  <c r="I20"/>
  <c r="H20"/>
  <c r="D18"/>
  <c r="D11"/>
  <c r="D10"/>
  <c r="F20" i="13" l="1"/>
  <c r="Q22"/>
  <c r="F20" i="5"/>
  <c r="Q22"/>
  <c r="F20" i="4"/>
  <c r="Q22"/>
  <c r="F22" i="1"/>
  <c r="F20" s="1"/>
</calcChain>
</file>

<file path=xl/sharedStrings.xml><?xml version="1.0" encoding="utf-8"?>
<sst xmlns="http://schemas.openxmlformats.org/spreadsheetml/2006/main" count="427" uniqueCount="45">
  <si>
    <t>№ п/п</t>
  </si>
  <si>
    <t>Сбытовая организация</t>
  </si>
  <si>
    <t>Объём электроэнергии, тыс.кВтч</t>
  </si>
  <si>
    <t>Цена, руб/кВтч</t>
  </si>
  <si>
    <t>Стоимость, тыс.руб.</t>
  </si>
  <si>
    <t>Стоимость нагрузочных потерь, тыс. руб.</t>
  </si>
  <si>
    <t>Стоимость по счёт-фактуре, тыс. руб.</t>
  </si>
  <si>
    <t>Всего</t>
  </si>
  <si>
    <t>в том числе норматив</t>
  </si>
  <si>
    <t>в том числе сверхнорматив</t>
  </si>
  <si>
    <t>нерегулируемая цена на электрическую энергию с учётом мощности, приобретаемую с целью компенсации нормативной величины технологического расхода потерь</t>
  </si>
  <si>
    <t>нерегулируемая цена на электрическую энергию с учётом мощности</t>
  </si>
  <si>
    <t>в том числе</t>
  </si>
  <si>
    <t>ВН</t>
  </si>
  <si>
    <t>СН 1</t>
  </si>
  <si>
    <t>СН 2</t>
  </si>
  <si>
    <t>НН</t>
  </si>
  <si>
    <t>Удалить</t>
  </si>
  <si>
    <t>1</t>
  </si>
  <si>
    <t>ОАО "Кубаньэнергосбыт"</t>
  </si>
  <si>
    <t>Добавить сбытовую организацию</t>
  </si>
  <si>
    <t>Фактический объём покупки электроэнергии сетевыми организациями на компенсацию потерь в части передачи сторонним потребителям за февраль 2014 года</t>
  </si>
  <si>
    <t>Фактический объём покупки электроэнергии сетевыми организациями на компенсацию потерь в части передачи сторонним потребителям за март 2014 года</t>
  </si>
  <si>
    <t>Фактический объём покупки электроэнергии сетевыми организациями на компенсацию потерь в части передачи сторонним потребителям за апрель 2014 года</t>
  </si>
  <si>
    <t>Фактический объём покупки электроэнергии сетевыми организациями на компенсацию потерь в части передачи сторонним потребителям за май 2014 года</t>
  </si>
  <si>
    <t>февраль</t>
  </si>
  <si>
    <t>март</t>
  </si>
  <si>
    <t>апрель</t>
  </si>
  <si>
    <t>май</t>
  </si>
  <si>
    <t>Фактический объём покупки электроэнергии сетевыми организациями на компенсацию потерь в части передачи сторонним потребителям за июнь 2014 года</t>
  </si>
  <si>
    <t>июнь</t>
  </si>
  <si>
    <t>Фактический объём покупки электроэнергии сетевыми организациями на компенсацию потерь в части передачи сторонним потребителям за июль 2014 года</t>
  </si>
  <si>
    <t>июль</t>
  </si>
  <si>
    <t>Фактический объём покупки электроэнергии сетевыми организациями на компенсацию потерь в части передачи сторонним потребителям за август 2014 года</t>
  </si>
  <si>
    <t>август</t>
  </si>
  <si>
    <t>Фактический объём покупки электроэнергии сетевыми организациями на компенсацию потерь в части передачи сторонним потребителям за сентябрь 2014 года</t>
  </si>
  <si>
    <t>сентябрь</t>
  </si>
  <si>
    <t>Фактический объём покупки электроэнергии сетевыми организациями на компенсацию потерь в части передачи сторонним потребителям за октябрь 2014 года</t>
  </si>
  <si>
    <t>октябрь</t>
  </si>
  <si>
    <t>Фактический объём покупки электроэнергии сетевыми организациями на компенсацию потерь в части передачи сторонним потребителям за ноябрь 2014 года</t>
  </si>
  <si>
    <t>ноябрь</t>
  </si>
  <si>
    <t>Фактический объём покупки электроэнергии сетевыми организациями на компенсацию потерь в части передачи сторонним потребителям за декабрь 2014 года</t>
  </si>
  <si>
    <t>декабрь</t>
  </si>
  <si>
    <t>Фактический объём покупки электроэнергии сетевыми организациями на компенсацию потерь в части передачи сторонним потребителям за 2014 год</t>
  </si>
  <si>
    <t>2014 год</t>
  </si>
</sst>
</file>

<file path=xl/styles.xml><?xml version="1.0" encoding="utf-8"?>
<styleSheet xmlns="http://schemas.openxmlformats.org/spreadsheetml/2006/main">
  <fonts count="12">
    <font>
      <sz val="11"/>
      <color theme="1"/>
      <name val="Calibri"/>
      <family val="2"/>
      <charset val="204"/>
      <scheme val="minor"/>
    </font>
    <font>
      <sz val="11"/>
      <color theme="1"/>
      <name val="Calibri"/>
      <family val="2"/>
      <charset val="204"/>
      <scheme val="minor"/>
    </font>
    <font>
      <sz val="9"/>
      <color indexed="9"/>
      <name val="Tahoma"/>
      <family val="2"/>
      <charset val="204"/>
    </font>
    <font>
      <sz val="11"/>
      <color indexed="8"/>
      <name val="Calibri"/>
      <family val="2"/>
      <charset val="204"/>
    </font>
    <font>
      <sz val="9"/>
      <name val="Tahoma"/>
      <family val="2"/>
      <charset val="204"/>
    </font>
    <font>
      <u/>
      <sz val="10"/>
      <color indexed="12"/>
      <name val="Arial Cyr"/>
      <charset val="204"/>
    </font>
    <font>
      <b/>
      <u/>
      <sz val="11"/>
      <color indexed="12"/>
      <name val="Arial"/>
      <family val="2"/>
      <charset val="204"/>
    </font>
    <font>
      <sz val="9"/>
      <color indexed="8"/>
      <name val="Tahoma"/>
      <family val="2"/>
      <charset val="204"/>
    </font>
    <font>
      <b/>
      <sz val="9"/>
      <color indexed="8"/>
      <name val="Tahoma"/>
      <family val="2"/>
      <charset val="204"/>
    </font>
    <font>
      <b/>
      <sz val="9"/>
      <color indexed="55"/>
      <name val="Tahoma"/>
      <family val="2"/>
      <charset val="204"/>
    </font>
    <font>
      <b/>
      <sz val="9"/>
      <name val="Tahoma"/>
      <family val="2"/>
      <charset val="204"/>
    </font>
    <font>
      <b/>
      <u/>
      <sz val="9"/>
      <color indexed="12"/>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lightDown">
        <fgColor indexed="22"/>
        <bgColor indexed="9"/>
      </patternFill>
    </fill>
  </fills>
  <borders count="31">
    <border>
      <left/>
      <right/>
      <top/>
      <bottom/>
      <diagonal/>
    </border>
    <border>
      <left style="thin">
        <color indexed="63"/>
      </left>
      <right/>
      <top style="thin">
        <color indexed="63"/>
      </top>
      <bottom/>
      <diagonal/>
    </border>
    <border>
      <left/>
      <right/>
      <top style="thin">
        <color indexed="63"/>
      </top>
      <bottom/>
      <diagonal/>
    </border>
    <border>
      <left/>
      <right style="medium">
        <color indexed="63"/>
      </right>
      <top style="thin">
        <color indexed="63"/>
      </top>
      <bottom/>
      <diagonal/>
    </border>
    <border>
      <left style="thin">
        <color indexed="63"/>
      </left>
      <right/>
      <top/>
      <bottom/>
      <diagonal/>
    </border>
    <border>
      <left style="thin">
        <color indexed="63"/>
      </left>
      <right style="thin">
        <color indexed="64"/>
      </right>
      <top style="thin">
        <color indexed="63"/>
      </top>
      <bottom style="thin">
        <color indexed="64"/>
      </bottom>
      <diagonal/>
    </border>
    <border>
      <left style="thin">
        <color indexed="64"/>
      </left>
      <right style="thin">
        <color indexed="64"/>
      </right>
      <top style="thin">
        <color indexed="63"/>
      </top>
      <bottom style="thin">
        <color indexed="64"/>
      </bottom>
      <diagonal/>
    </border>
    <border>
      <left style="thin">
        <color indexed="64"/>
      </left>
      <right style="medium">
        <color indexed="63"/>
      </right>
      <top style="thin">
        <color indexed="63"/>
      </top>
      <bottom style="thin">
        <color indexed="64"/>
      </bottom>
      <diagonal/>
    </border>
    <border>
      <left/>
      <right style="medium">
        <color indexed="63"/>
      </right>
      <top/>
      <bottom/>
      <diagonal/>
    </border>
    <border>
      <left style="thin">
        <color indexed="63"/>
      </left>
      <right style="thin">
        <color indexed="64"/>
      </right>
      <top style="thin">
        <color indexed="64"/>
      </top>
      <bottom style="medium">
        <color indexed="63"/>
      </bottom>
      <diagonal/>
    </border>
    <border>
      <left style="thin">
        <color indexed="64"/>
      </left>
      <right style="thin">
        <color indexed="64"/>
      </right>
      <top style="thin">
        <color indexed="64"/>
      </top>
      <bottom style="medium">
        <color indexed="63"/>
      </bottom>
      <diagonal/>
    </border>
    <border>
      <left style="thin">
        <color indexed="64"/>
      </left>
      <right style="medium">
        <color indexed="63"/>
      </right>
      <top style="thin">
        <color indexed="64"/>
      </top>
      <bottom style="medium">
        <color indexed="63"/>
      </bottom>
      <diagonal/>
    </border>
    <border>
      <left style="thin">
        <color indexed="6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3"/>
      </right>
      <top style="thin">
        <color indexed="64"/>
      </top>
      <bottom style="thin">
        <color indexed="64"/>
      </bottom>
      <diagonal/>
    </border>
    <border>
      <left style="thin">
        <color indexed="63"/>
      </left>
      <right/>
      <top/>
      <bottom style="thin">
        <color indexed="64"/>
      </bottom>
      <diagonal/>
    </border>
    <border>
      <left/>
      <right/>
      <top/>
      <bottom style="thin">
        <color indexed="64"/>
      </bottom>
      <diagonal/>
    </border>
    <border>
      <left/>
      <right style="medium">
        <color indexed="63"/>
      </right>
      <top/>
      <bottom style="thin">
        <color indexed="64"/>
      </bottom>
      <diagonal/>
    </border>
    <border>
      <left style="thin">
        <color indexed="63"/>
      </left>
      <right/>
      <top style="thin">
        <color indexed="64"/>
      </top>
      <bottom style="thin">
        <color indexed="64"/>
      </bottom>
      <diagonal/>
    </border>
    <border>
      <left/>
      <right/>
      <top style="thin">
        <color indexed="64"/>
      </top>
      <bottom style="thin">
        <color indexed="64"/>
      </bottom>
      <diagonal/>
    </border>
    <border>
      <left/>
      <right style="medium">
        <color indexed="63"/>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3"/>
      </left>
      <right/>
      <top style="thin">
        <color indexed="64"/>
      </top>
      <bottom style="medium">
        <color indexed="63"/>
      </bottom>
      <diagonal/>
    </border>
    <border>
      <left/>
      <right/>
      <top style="thin">
        <color indexed="64"/>
      </top>
      <bottom style="medium">
        <color indexed="63"/>
      </bottom>
      <diagonal/>
    </border>
    <border>
      <left/>
      <right style="medium">
        <color indexed="63"/>
      </right>
      <top style="thin">
        <color indexed="64"/>
      </top>
      <bottom style="medium">
        <color indexed="63"/>
      </bottom>
      <diagonal/>
    </border>
    <border>
      <left style="thin">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s>
  <cellStyleXfs count="7">
    <xf numFmtId="0" fontId="0" fillId="0" borderId="0"/>
    <xf numFmtId="0" fontId="1" fillId="0" borderId="0"/>
    <xf numFmtId="49" fontId="4" fillId="0" borderId="0" applyBorder="0">
      <alignment vertical="top"/>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 fillId="0" borderId="0"/>
    <xf numFmtId="0" fontId="1" fillId="0" borderId="0"/>
  </cellStyleXfs>
  <cellXfs count="54">
    <xf numFmtId="0" fontId="0" fillId="0" borderId="0" xfId="0"/>
    <xf numFmtId="0" fontId="7" fillId="0" borderId="0" xfId="5" applyFont="1" applyAlignment="1" applyProtection="1">
      <alignment vertical="center"/>
    </xf>
    <xf numFmtId="0" fontId="7" fillId="2" borderId="1" xfId="5" applyFont="1" applyFill="1" applyBorder="1" applyAlignment="1" applyProtection="1">
      <alignment vertical="center"/>
    </xf>
    <xf numFmtId="0" fontId="7" fillId="2" borderId="2" xfId="5" applyFont="1" applyFill="1" applyBorder="1" applyAlignment="1" applyProtection="1">
      <alignment vertical="center"/>
    </xf>
    <xf numFmtId="0" fontId="7" fillId="2" borderId="3" xfId="5" applyFont="1" applyFill="1" applyBorder="1" applyAlignment="1" applyProtection="1">
      <alignment vertical="center"/>
    </xf>
    <xf numFmtId="0" fontId="7" fillId="2" borderId="4" xfId="5" applyFont="1" applyFill="1" applyBorder="1" applyAlignment="1" applyProtection="1">
      <alignment vertical="center"/>
    </xf>
    <xf numFmtId="0" fontId="8" fillId="3" borderId="5" xfId="5" applyFont="1" applyFill="1" applyBorder="1" applyAlignment="1" applyProtection="1">
      <alignment horizontal="left" vertical="center" indent="5"/>
    </xf>
    <xf numFmtId="0" fontId="8" fillId="3" borderId="6" xfId="5" applyFont="1" applyFill="1" applyBorder="1" applyAlignment="1" applyProtection="1">
      <alignment horizontal="left" vertical="center" indent="5"/>
    </xf>
    <xf numFmtId="0" fontId="8" fillId="3" borderId="7" xfId="5" applyFont="1" applyFill="1" applyBorder="1" applyAlignment="1" applyProtection="1">
      <alignment horizontal="left" vertical="center" indent="5"/>
    </xf>
    <xf numFmtId="0" fontId="7" fillId="2" borderId="8" xfId="5" applyFont="1" applyFill="1" applyBorder="1" applyAlignment="1" applyProtection="1">
      <alignment vertical="center"/>
    </xf>
    <xf numFmtId="0" fontId="8" fillId="3" borderId="9" xfId="5" applyFont="1" applyFill="1" applyBorder="1" applyAlignment="1" applyProtection="1">
      <alignment horizontal="left" vertical="center" indent="5"/>
    </xf>
    <xf numFmtId="0" fontId="8" fillId="3" borderId="10" xfId="5" applyFont="1" applyFill="1" applyBorder="1" applyAlignment="1" applyProtection="1">
      <alignment horizontal="left" vertical="center" indent="5"/>
    </xf>
    <xf numFmtId="0" fontId="8" fillId="3" borderId="11" xfId="5" applyFont="1" applyFill="1" applyBorder="1" applyAlignment="1" applyProtection="1">
      <alignment horizontal="left" vertical="center" indent="5"/>
    </xf>
    <xf numFmtId="0" fontId="7" fillId="2" borderId="0" xfId="5" applyFont="1" applyFill="1" applyBorder="1" applyAlignment="1" applyProtection="1">
      <alignment vertical="center"/>
    </xf>
    <xf numFmtId="0" fontId="7" fillId="0" borderId="5" xfId="5" applyFont="1" applyBorder="1" applyAlignment="1" applyProtection="1">
      <alignment horizontal="center" vertical="center"/>
    </xf>
    <xf numFmtId="0" fontId="7" fillId="0" borderId="6" xfId="5" applyNumberFormat="1" applyFont="1" applyBorder="1" applyAlignment="1" applyProtection="1">
      <alignment horizontal="center" vertical="center" wrapText="1"/>
    </xf>
    <xf numFmtId="0" fontId="4" fillId="0" borderId="6" xfId="5" applyFont="1" applyBorder="1" applyAlignment="1" applyProtection="1">
      <alignment horizontal="center" vertical="center" wrapText="1"/>
    </xf>
    <xf numFmtId="0" fontId="4" fillId="0" borderId="7" xfId="5" applyFont="1" applyBorder="1" applyAlignment="1" applyProtection="1">
      <alignment horizontal="center" vertical="center" wrapText="1"/>
    </xf>
    <xf numFmtId="0" fontId="7" fillId="0" borderId="12" xfId="5" applyFont="1" applyBorder="1" applyAlignment="1" applyProtection="1">
      <alignment horizontal="center" vertical="center"/>
    </xf>
    <xf numFmtId="0" fontId="7" fillId="0" borderId="13" xfId="5" applyNumberFormat="1" applyFont="1" applyBorder="1" applyAlignment="1" applyProtection="1">
      <alignment horizontal="center" vertical="center" wrapText="1"/>
    </xf>
    <xf numFmtId="0" fontId="4" fillId="0" borderId="13" xfId="5" applyFont="1" applyBorder="1" applyAlignment="1" applyProtection="1">
      <alignment horizontal="center" vertical="center" wrapText="1"/>
    </xf>
    <xf numFmtId="0" fontId="4" fillId="0" borderId="14" xfId="5" applyFont="1" applyBorder="1" applyAlignment="1" applyProtection="1">
      <alignment horizontal="center" vertical="center" wrapText="1"/>
    </xf>
    <xf numFmtId="0" fontId="4" fillId="0" borderId="13" xfId="5" applyNumberFormat="1" applyFont="1" applyBorder="1" applyAlignment="1" applyProtection="1">
      <alignment horizontal="center" vertical="center" wrapText="1"/>
    </xf>
    <xf numFmtId="0" fontId="4" fillId="0" borderId="13" xfId="5" applyFont="1" applyBorder="1" applyAlignment="1" applyProtection="1">
      <alignment horizontal="center" vertical="center" wrapText="1"/>
    </xf>
    <xf numFmtId="0" fontId="9" fillId="0" borderId="12" xfId="5" applyFont="1" applyBorder="1" applyAlignment="1" applyProtection="1">
      <alignment horizontal="center" vertical="center"/>
    </xf>
    <xf numFmtId="0" fontId="9" fillId="0" borderId="13" xfId="5" applyFont="1" applyBorder="1" applyAlignment="1" applyProtection="1">
      <alignment horizontal="center" vertical="center"/>
    </xf>
    <xf numFmtId="0" fontId="9" fillId="0" borderId="14" xfId="5" applyFont="1" applyBorder="1" applyAlignment="1" applyProtection="1">
      <alignment horizontal="center" vertical="center"/>
    </xf>
    <xf numFmtId="0" fontId="9" fillId="2" borderId="15" xfId="5" applyFont="1" applyFill="1" applyBorder="1" applyAlignment="1" applyProtection="1">
      <alignment horizontal="center" vertical="center"/>
    </xf>
    <xf numFmtId="0" fontId="9" fillId="2" borderId="16" xfId="5" applyFont="1" applyFill="1" applyBorder="1" applyAlignment="1" applyProtection="1">
      <alignment horizontal="center" vertical="center"/>
    </xf>
    <xf numFmtId="0" fontId="7" fillId="2" borderId="16" xfId="5" applyFont="1" applyFill="1" applyBorder="1" applyAlignment="1" applyProtection="1">
      <alignment vertical="center"/>
    </xf>
    <xf numFmtId="0" fontId="7" fillId="2" borderId="17" xfId="5" applyFont="1" applyFill="1" applyBorder="1" applyAlignment="1" applyProtection="1">
      <alignment vertical="center"/>
    </xf>
    <xf numFmtId="0" fontId="10" fillId="4" borderId="18" xfId="5" applyFont="1" applyFill="1" applyBorder="1" applyAlignment="1" applyProtection="1">
      <alignment horizontal="center" vertical="center"/>
    </xf>
    <xf numFmtId="0" fontId="10" fillId="4" borderId="19" xfId="5" applyFont="1" applyFill="1" applyBorder="1" applyAlignment="1" applyProtection="1">
      <alignment horizontal="center" vertical="center"/>
    </xf>
    <xf numFmtId="0" fontId="10" fillId="4" borderId="20" xfId="5" applyFont="1" applyFill="1" applyBorder="1" applyAlignment="1" applyProtection="1">
      <alignment horizontal="center" vertical="center"/>
    </xf>
    <xf numFmtId="0" fontId="7" fillId="2" borderId="19" xfId="5" applyFont="1" applyFill="1" applyBorder="1" applyAlignment="1" applyProtection="1">
      <alignment vertical="center"/>
    </xf>
    <xf numFmtId="0" fontId="7" fillId="2" borderId="20" xfId="5" applyFont="1" applyFill="1" applyBorder="1" applyAlignment="1" applyProtection="1">
      <alignment vertical="center"/>
    </xf>
    <xf numFmtId="0" fontId="2" fillId="0" borderId="12" xfId="5" applyFont="1" applyFill="1" applyBorder="1" applyAlignment="1" applyProtection="1">
      <alignment horizontal="center" vertical="center"/>
    </xf>
    <xf numFmtId="0" fontId="10" fillId="0" borderId="13" xfId="5" applyFont="1" applyFill="1" applyBorder="1" applyAlignment="1" applyProtection="1">
      <alignment horizontal="center" vertical="center"/>
    </xf>
    <xf numFmtId="4" fontId="7" fillId="5" borderId="13" xfId="5" applyNumberFormat="1" applyFont="1" applyFill="1" applyBorder="1" applyAlignment="1" applyProtection="1">
      <alignment horizontal="center" vertical="center"/>
    </xf>
    <xf numFmtId="4" fontId="7" fillId="5" borderId="14" xfId="5" applyNumberFormat="1" applyFont="1" applyFill="1" applyBorder="1" applyAlignment="1" applyProtection="1">
      <alignment horizontal="center" vertical="center"/>
    </xf>
    <xf numFmtId="0" fontId="11" fillId="2" borderId="21" xfId="4" applyFont="1" applyFill="1" applyBorder="1" applyAlignment="1" applyProtection="1">
      <alignment horizontal="center" vertical="center" wrapText="1"/>
    </xf>
    <xf numFmtId="49" fontId="7" fillId="0" borderId="22" xfId="5" applyNumberFormat="1" applyFont="1" applyFill="1" applyBorder="1" applyAlignment="1" applyProtection="1">
      <alignment horizontal="center" vertical="center"/>
    </xf>
    <xf numFmtId="0" fontId="7" fillId="6" borderId="13" xfId="5" applyFont="1" applyFill="1" applyBorder="1" applyAlignment="1" applyProtection="1">
      <alignment horizontal="center" vertical="center" wrapText="1"/>
      <protection locked="0"/>
    </xf>
    <xf numFmtId="4" fontId="7" fillId="7" borderId="13" xfId="6" applyNumberFormat="1" applyFont="1" applyFill="1" applyBorder="1" applyAlignment="1" applyProtection="1">
      <alignment horizontal="center" vertical="center"/>
      <protection locked="0"/>
    </xf>
    <xf numFmtId="4" fontId="7" fillId="5" borderId="23" xfId="5" applyNumberFormat="1" applyFont="1" applyFill="1" applyBorder="1" applyAlignment="1" applyProtection="1">
      <alignment horizontal="center" vertical="center"/>
    </xf>
    <xf numFmtId="0" fontId="7" fillId="2" borderId="24" xfId="5" applyFont="1" applyFill="1" applyBorder="1" applyAlignment="1" applyProtection="1">
      <alignment vertical="center"/>
    </xf>
    <xf numFmtId="0" fontId="7" fillId="8" borderId="25" xfId="5" applyFont="1" applyFill="1" applyBorder="1" applyAlignment="1" applyProtection="1">
      <alignment vertical="center"/>
    </xf>
    <xf numFmtId="0" fontId="11" fillId="8" borderId="26" xfId="4" applyFont="1" applyFill="1" applyBorder="1" applyAlignment="1" applyProtection="1">
      <alignment horizontal="left" vertical="center" indent="1"/>
    </xf>
    <xf numFmtId="0" fontId="7" fillId="8" borderId="26" xfId="5" applyFont="1" applyFill="1" applyBorder="1" applyAlignment="1" applyProtection="1">
      <alignment vertical="center"/>
    </xf>
    <xf numFmtId="0" fontId="7" fillId="8" borderId="27" xfId="5" applyFont="1" applyFill="1" applyBorder="1" applyAlignment="1" applyProtection="1">
      <alignment vertical="center"/>
    </xf>
    <xf numFmtId="0" fontId="7" fillId="2" borderId="28" xfId="5" applyFont="1" applyFill="1" applyBorder="1" applyAlignment="1" applyProtection="1">
      <alignment vertical="center"/>
    </xf>
    <xf numFmtId="0" fontId="7" fillId="2" borderId="29" xfId="5" applyFont="1" applyFill="1" applyBorder="1" applyAlignment="1" applyProtection="1">
      <alignment vertical="center"/>
    </xf>
    <xf numFmtId="0" fontId="7" fillId="2" borderId="30" xfId="5" applyFont="1" applyFill="1" applyBorder="1" applyAlignment="1" applyProtection="1">
      <alignment vertical="center"/>
    </xf>
    <xf numFmtId="4" fontId="7" fillId="0" borderId="0" xfId="5" applyNumberFormat="1" applyFont="1" applyAlignment="1" applyProtection="1">
      <alignment vertical="center"/>
    </xf>
  </cellXfs>
  <cellStyles count="7">
    <cellStyle name="Гиперссылка 2" xfId="4"/>
    <cellStyle name="Гиперссылка 3" xfId="3"/>
    <cellStyle name="Обычный" xfId="0" builtinId="0"/>
    <cellStyle name="Обычный 10" xfId="2"/>
    <cellStyle name="Обычный 14" xfId="1"/>
    <cellStyle name="Обычный 4" xfId="6"/>
    <cellStyle name="Обычный_Котёл потребление Сетей(шаблон)"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103;&#1085;&#1074;&#1072;&#1088;&#1100;%202014%20EE.OPEN.INFO.MONTH.NET(v1.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20%20&#1077;&#1078;&#1077;&#1084;&#1077;&#1089;%20&#1082;&#1086;&#1090;&#1077;&#1083;%20&#1087;&#1086;&#1090;&#1077;&#1088;&#1080;/2014/&#1103;&#1085;&#1074;%202014&#1075;%20KOTEL.POTERI.NET.FACT.3.23(v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 val="январь 2014 EE.OPEN.INFO.MONTH"/>
    </sheetNames>
    <definedNames>
      <definedName name="modfrmDateChoose.CalendarShow"/>
    </definedNames>
    <sheetDataSet>
      <sheetData sheetId="0"/>
      <sheetData sheetId="1">
        <row r="2">
          <cell r="B2" t="str">
            <v>Код шаблона: EE.OPEN.INFO.MONTH.NET</v>
          </cell>
        </row>
      </sheetData>
      <sheetData sheetId="2"/>
      <sheetData sheetId="3"/>
      <sheetData sheetId="4">
        <row r="14">
          <cell r="F14">
            <v>2014</v>
          </cell>
        </row>
        <row r="15">
          <cell r="F15" t="str">
            <v>январь</v>
          </cell>
        </row>
        <row r="21">
          <cell r="F21" t="str">
            <v>ООО "КВЭП"</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ow r="8">
          <cell r="G8" t="str">
            <v>Январь</v>
          </cell>
        </row>
      </sheetData>
      <sheetData sheetId="2" refreshError="1"/>
      <sheetData sheetId="3" refreshError="1"/>
      <sheetData sheetId="4" refreshError="1"/>
      <sheetData sheetId="5" refreshError="1"/>
      <sheetData sheetId="6">
        <row r="185">
          <cell r="H185" t="str">
            <v>ЗАО "МАРЭМ+"</v>
          </cell>
        </row>
        <row r="186">
          <cell r="H186" t="str">
            <v>ЗАО "Транссервисэнерго"</v>
          </cell>
        </row>
        <row r="187">
          <cell r="H187" t="str">
            <v>ОАО "Кубаньэнергосбыт"</v>
          </cell>
        </row>
        <row r="188">
          <cell r="H188" t="str">
            <v>ОАО "Мосэнергосбыт"</v>
          </cell>
        </row>
        <row r="189">
          <cell r="H189" t="str">
            <v>ОАО "НЭСК"</v>
          </cell>
        </row>
        <row r="190">
          <cell r="H190" t="str">
            <v>ОАО "Оборонэнергосбыт"</v>
          </cell>
        </row>
        <row r="191">
          <cell r="H191" t="str">
            <v>ОАО «Нижноватомэнергосбыт»</v>
          </cell>
        </row>
        <row r="192">
          <cell r="H192" t="str">
            <v>ОАО ГК «ТНС энерго»</v>
          </cell>
        </row>
        <row r="193">
          <cell r="H193" t="str">
            <v>ООО "Дизаж М"</v>
          </cell>
        </row>
        <row r="194">
          <cell r="H194" t="str">
            <v>ООО "КНАУФ ЭНЕРГИЯ"</v>
          </cell>
        </row>
        <row r="195">
          <cell r="H195" t="str">
            <v>ООО "КубаньРесурс"</v>
          </cell>
        </row>
        <row r="196">
          <cell r="H196" t="str">
            <v>ООО "КЭС"</v>
          </cell>
        </row>
        <row r="197">
          <cell r="H197" t="str">
            <v>ООО "МагнитЭнерго"</v>
          </cell>
        </row>
        <row r="198">
          <cell r="H198" t="str">
            <v>ООО "Межрегиональная энергосбытовая компания" (ООО "Межрегионсбыт")</v>
          </cell>
        </row>
        <row r="199">
          <cell r="H199" t="str">
            <v>ООО "Региональная энергосбытовая компания" (ОПП)</v>
          </cell>
        </row>
        <row r="200">
          <cell r="H200" t="str">
            <v>ООО "РН-Энерго"</v>
          </cell>
        </row>
        <row r="201">
          <cell r="H201" t="str">
            <v>ООО "Русэнергоресурс"</v>
          </cell>
        </row>
        <row r="202">
          <cell r="H202" t="str">
            <v>ООО "РУСЭНЕРГОСБЫТ"</v>
          </cell>
        </row>
        <row r="203">
          <cell r="H203" t="str">
            <v>ООО "ТЕАМ"</v>
          </cell>
        </row>
        <row r="204">
          <cell r="H204" t="str">
            <v>ООО "Транснефтьэнерго"</v>
          </cell>
        </row>
        <row r="205">
          <cell r="H205" t="str">
            <v>ООО "ЭнергоЭффективность"</v>
          </cell>
        </row>
        <row r="206">
          <cell r="H206" t="str">
            <v>ООО "Южная энергосбытовая компания"</v>
          </cell>
        </row>
        <row r="207">
          <cell r="H207" t="str">
            <v>филиал "Южный" ОАО "Оборонэнергосбыт"</v>
          </cell>
        </row>
      </sheetData>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C1:X24"/>
  <sheetViews>
    <sheetView topLeftCell="F10"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tr">
        <f>"Фактический объём покупки электроэнергии сетевыми организациями на компенсацию потерь в части передачи сторонним потребителям за " &amp; IF(_prd2="","Не определено",_prd2)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Январь 2014 года</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tr">
        <f>IF(_prd2="","Не определено",_prd2)</f>
        <v>Январь</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195.40899999999999</v>
      </c>
      <c r="G20" s="38">
        <f t="shared" si="0"/>
        <v>195.40899999999999</v>
      </c>
      <c r="H20" s="38">
        <f t="shared" si="0"/>
        <v>0</v>
      </c>
      <c r="I20" s="38">
        <f t="shared" si="0"/>
        <v>-8.1479999999999997</v>
      </c>
      <c r="J20" s="38">
        <f t="shared" si="0"/>
        <v>124.782</v>
      </c>
      <c r="K20" s="38">
        <f t="shared" si="0"/>
        <v>78.775000000000006</v>
      </c>
      <c r="L20" s="38">
        <f t="shared" si="0"/>
        <v>0</v>
      </c>
      <c r="M20" s="38">
        <f t="shared" si="0"/>
        <v>0</v>
      </c>
      <c r="N20" s="38">
        <f t="shared" si="0"/>
        <v>0</v>
      </c>
      <c r="O20" s="38">
        <f t="shared" si="0"/>
        <v>0</v>
      </c>
      <c r="P20" s="38">
        <f t="shared" si="0"/>
        <v>0</v>
      </c>
      <c r="Q20" s="38">
        <f>IF(G20=0,0,T20/G20)</f>
        <v>2.4068696426469609</v>
      </c>
      <c r="R20" s="38">
        <f>IF(L20=0,0,U20/L20)</f>
        <v>0</v>
      </c>
      <c r="S20" s="38">
        <f>SUM(S21:S23)</f>
        <v>470.32398999999998</v>
      </c>
      <c r="T20" s="38">
        <f>SUM(T21:T23)</f>
        <v>470.32398999999998</v>
      </c>
      <c r="U20" s="38">
        <f>SUM(U21:U23)</f>
        <v>0</v>
      </c>
      <c r="V20" s="38">
        <f>SUM(V21:V23)</f>
        <v>0</v>
      </c>
      <c r="W20" s="39">
        <f>SUM(W21:W23)</f>
        <v>470.32398999999998</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195.40899999999999</v>
      </c>
      <c r="G22" s="38">
        <f>H22+I22+J22+K22</f>
        <v>195.40899999999999</v>
      </c>
      <c r="H22" s="43">
        <v>0</v>
      </c>
      <c r="I22" s="43">
        <v>-8.1479999999999997</v>
      </c>
      <c r="J22" s="43">
        <v>124.782</v>
      </c>
      <c r="K22" s="43">
        <v>78.775000000000006</v>
      </c>
      <c r="L22" s="38">
        <f>M22+N22+O22+P22</f>
        <v>0</v>
      </c>
      <c r="M22" s="43">
        <v>0</v>
      </c>
      <c r="N22" s="43">
        <v>0</v>
      </c>
      <c r="O22" s="43">
        <v>0</v>
      </c>
      <c r="P22" s="43">
        <v>0</v>
      </c>
      <c r="Q22" s="43">
        <f>2.03972*1.18</f>
        <v>2.4068695999999998</v>
      </c>
      <c r="R22" s="43">
        <v>0</v>
      </c>
      <c r="S22" s="38">
        <f>T22+U22</f>
        <v>470.32398999999998</v>
      </c>
      <c r="T22" s="43">
        <v>470.32398999999998</v>
      </c>
      <c r="U22" s="43">
        <v>0</v>
      </c>
      <c r="V22" s="43">
        <v>0</v>
      </c>
      <c r="W22" s="44">
        <f>S22-V22</f>
        <v>470.32398999999998</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drawing r:id="rId2"/>
</worksheet>
</file>

<file path=xl/worksheets/sheet10.xml><?xml version="1.0" encoding="utf-8"?>
<worksheet xmlns="http://schemas.openxmlformats.org/spreadsheetml/2006/main" xmlns:r="http://schemas.openxmlformats.org/officeDocument/2006/relationships">
  <dimension ref="C1:X24"/>
  <sheetViews>
    <sheetView topLeftCell="Q8" workbookViewId="0">
      <selection activeCell="C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37</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38</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299.77900000000005</v>
      </c>
      <c r="G20" s="38">
        <f t="shared" si="0"/>
        <v>299.77900000000005</v>
      </c>
      <c r="H20" s="38">
        <f t="shared" si="0"/>
        <v>0</v>
      </c>
      <c r="I20" s="38">
        <f t="shared" si="0"/>
        <v>18.475000000000001</v>
      </c>
      <c r="J20" s="38">
        <f t="shared" si="0"/>
        <v>281.13200000000001</v>
      </c>
      <c r="K20" s="38">
        <f t="shared" si="0"/>
        <v>0.17199999999999999</v>
      </c>
      <c r="L20" s="38">
        <f t="shared" si="0"/>
        <v>0</v>
      </c>
      <c r="M20" s="38">
        <f t="shared" si="0"/>
        <v>0</v>
      </c>
      <c r="N20" s="38">
        <f t="shared" si="0"/>
        <v>0</v>
      </c>
      <c r="O20" s="38">
        <f t="shared" si="0"/>
        <v>0</v>
      </c>
      <c r="P20" s="38">
        <f t="shared" si="0"/>
        <v>0</v>
      </c>
      <c r="Q20" s="38">
        <f>IF(G20=0,0,T20/G20)</f>
        <v>2.6444310308593995</v>
      </c>
      <c r="R20" s="38">
        <f>IF(L20=0,0,U20/L20)</f>
        <v>0</v>
      </c>
      <c r="S20" s="38">
        <f>SUM(S21:S23)</f>
        <v>792.74489000000005</v>
      </c>
      <c r="T20" s="38">
        <f>SUM(T21:T23)</f>
        <v>792.74489000000005</v>
      </c>
      <c r="U20" s="38">
        <f>SUM(U21:U23)</f>
        <v>0</v>
      </c>
      <c r="V20" s="38">
        <f>SUM(V21:V23)</f>
        <v>0</v>
      </c>
      <c r="W20" s="39">
        <f>SUM(W21:W23)</f>
        <v>792.74489000000005</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299.77900000000005</v>
      </c>
      <c r="G22" s="38">
        <f>H22+I22+J22+K22</f>
        <v>299.77900000000005</v>
      </c>
      <c r="H22" s="43">
        <v>0</v>
      </c>
      <c r="I22" s="43">
        <v>18.475000000000001</v>
      </c>
      <c r="J22" s="43">
        <v>281.13200000000001</v>
      </c>
      <c r="K22" s="43">
        <v>0.17199999999999999</v>
      </c>
      <c r="L22" s="38">
        <f>M22+N22+O22+P22</f>
        <v>0</v>
      </c>
      <c r="M22" s="43">
        <v>0</v>
      </c>
      <c r="N22" s="43">
        <v>0</v>
      </c>
      <c r="O22" s="43">
        <v>0</v>
      </c>
      <c r="P22" s="43">
        <v>0</v>
      </c>
      <c r="Q22" s="43">
        <f>T22/F22</f>
        <v>2.6444310308593995</v>
      </c>
      <c r="R22" s="43">
        <v>0</v>
      </c>
      <c r="S22" s="38">
        <f>T22+U22</f>
        <v>792.74489000000005</v>
      </c>
      <c r="T22" s="43">
        <v>792.74489000000005</v>
      </c>
      <c r="U22" s="43">
        <v>0</v>
      </c>
      <c r="V22" s="43">
        <v>0</v>
      </c>
      <c r="W22" s="44">
        <f>S22-V22</f>
        <v>792.74489000000005</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C1:X24"/>
  <sheetViews>
    <sheetView topLeftCell="F8" workbookViewId="0">
      <selection activeCell="D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39</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40</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210.982</v>
      </c>
      <c r="G20" s="38">
        <f t="shared" si="0"/>
        <v>210.982</v>
      </c>
      <c r="H20" s="38">
        <f t="shared" si="0"/>
        <v>0</v>
      </c>
      <c r="I20" s="38">
        <f t="shared" si="0"/>
        <v>5.2720000000000002</v>
      </c>
      <c r="J20" s="38">
        <f t="shared" si="0"/>
        <v>173.22200000000001</v>
      </c>
      <c r="K20" s="38">
        <f t="shared" si="0"/>
        <v>32.488</v>
      </c>
      <c r="L20" s="38">
        <f t="shared" si="0"/>
        <v>0</v>
      </c>
      <c r="M20" s="38">
        <f t="shared" si="0"/>
        <v>0</v>
      </c>
      <c r="N20" s="38">
        <f t="shared" si="0"/>
        <v>0</v>
      </c>
      <c r="O20" s="38">
        <f t="shared" si="0"/>
        <v>0</v>
      </c>
      <c r="P20" s="38">
        <f t="shared" si="0"/>
        <v>0</v>
      </c>
      <c r="Q20" s="38">
        <f>IF(G20=0,0,T20/G20)</f>
        <v>2.5988134532803748</v>
      </c>
      <c r="R20" s="38">
        <f>IF(L20=0,0,U20/L20)</f>
        <v>0</v>
      </c>
      <c r="S20" s="38">
        <f>SUM(S21:S23)</f>
        <v>548.30286000000001</v>
      </c>
      <c r="T20" s="38">
        <f>SUM(T21:T23)</f>
        <v>548.30286000000001</v>
      </c>
      <c r="U20" s="38">
        <f>SUM(U21:U23)</f>
        <v>0</v>
      </c>
      <c r="V20" s="38">
        <f>SUM(V21:V23)</f>
        <v>0</v>
      </c>
      <c r="W20" s="39">
        <f>SUM(W21:W23)</f>
        <v>548.30286000000001</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210.982</v>
      </c>
      <c r="G22" s="38">
        <f>H22+I22+J22+K22</f>
        <v>210.982</v>
      </c>
      <c r="H22" s="43">
        <v>0</v>
      </c>
      <c r="I22" s="43">
        <v>5.2720000000000002</v>
      </c>
      <c r="J22" s="43">
        <v>173.22200000000001</v>
      </c>
      <c r="K22" s="43">
        <v>32.488</v>
      </c>
      <c r="L22" s="38">
        <f>M22+N22+O22+P22</f>
        <v>0</v>
      </c>
      <c r="M22" s="43">
        <v>0</v>
      </c>
      <c r="N22" s="43">
        <v>0</v>
      </c>
      <c r="O22" s="43">
        <v>0</v>
      </c>
      <c r="P22" s="43">
        <v>0</v>
      </c>
      <c r="Q22" s="43">
        <f>T22/F22</f>
        <v>2.5988134532803748</v>
      </c>
      <c r="R22" s="43">
        <v>0</v>
      </c>
      <c r="S22" s="38">
        <f>T22+U22</f>
        <v>548.30286000000001</v>
      </c>
      <c r="T22" s="43">
        <v>548.30286000000001</v>
      </c>
      <c r="U22" s="43">
        <v>0</v>
      </c>
      <c r="V22" s="43">
        <v>0</v>
      </c>
      <c r="W22" s="44">
        <f>S22-V22</f>
        <v>548.30286000000001</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C1:X24"/>
  <sheetViews>
    <sheetView topLeftCell="G8" workbookViewId="0">
      <selection activeCell="C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41</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42</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263.42699999999996</v>
      </c>
      <c r="G20" s="38">
        <f t="shared" si="0"/>
        <v>263.42699999999996</v>
      </c>
      <c r="H20" s="38">
        <f t="shared" si="0"/>
        <v>0</v>
      </c>
      <c r="I20" s="38">
        <f t="shared" si="0"/>
        <v>13.714</v>
      </c>
      <c r="J20" s="38">
        <f t="shared" si="0"/>
        <v>214.73</v>
      </c>
      <c r="K20" s="38">
        <f t="shared" si="0"/>
        <v>34.982999999999997</v>
      </c>
      <c r="L20" s="38">
        <f t="shared" si="0"/>
        <v>0</v>
      </c>
      <c r="M20" s="38">
        <f t="shared" si="0"/>
        <v>0</v>
      </c>
      <c r="N20" s="38">
        <f t="shared" si="0"/>
        <v>0</v>
      </c>
      <c r="O20" s="38">
        <f t="shared" si="0"/>
        <v>0</v>
      </c>
      <c r="P20" s="38">
        <f t="shared" si="0"/>
        <v>0</v>
      </c>
      <c r="Q20" s="38">
        <f>IF(G20=0,0,T20/G20)</f>
        <v>2.627420423874546</v>
      </c>
      <c r="R20" s="38">
        <f>IF(L20=0,0,U20/L20)</f>
        <v>0</v>
      </c>
      <c r="S20" s="38">
        <f>SUM(S21:S23)</f>
        <v>692.13347999999996</v>
      </c>
      <c r="T20" s="38">
        <f>SUM(T21:T23)</f>
        <v>692.13347999999996</v>
      </c>
      <c r="U20" s="38">
        <f>SUM(U21:U23)</f>
        <v>0</v>
      </c>
      <c r="V20" s="38">
        <f>SUM(V21:V23)</f>
        <v>0</v>
      </c>
      <c r="W20" s="39">
        <f>SUM(W21:W23)</f>
        <v>692.13347999999996</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263.42699999999996</v>
      </c>
      <c r="G22" s="38">
        <f>H22+I22+J22+K22</f>
        <v>263.42699999999996</v>
      </c>
      <c r="H22" s="43">
        <v>0</v>
      </c>
      <c r="I22" s="43">
        <v>13.714</v>
      </c>
      <c r="J22" s="43">
        <v>214.73</v>
      </c>
      <c r="K22" s="43">
        <v>34.982999999999997</v>
      </c>
      <c r="L22" s="38">
        <f>M22+N22+O22+P22</f>
        <v>0</v>
      </c>
      <c r="M22" s="43">
        <v>0</v>
      </c>
      <c r="N22" s="43">
        <v>0</v>
      </c>
      <c r="O22" s="43">
        <v>0</v>
      </c>
      <c r="P22" s="43">
        <v>0</v>
      </c>
      <c r="Q22" s="43">
        <f>T22/F22</f>
        <v>2.627420423874546</v>
      </c>
      <c r="R22" s="43">
        <v>0</v>
      </c>
      <c r="S22" s="38">
        <f>T22+U22</f>
        <v>692.13347999999996</v>
      </c>
      <c r="T22" s="43">
        <v>692.13347999999996</v>
      </c>
      <c r="U22" s="43">
        <v>0</v>
      </c>
      <c r="V22" s="43">
        <v>0</v>
      </c>
      <c r="W22" s="44">
        <f>S22-V22</f>
        <v>692.13347999999996</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C1:X31"/>
  <sheetViews>
    <sheetView tabSelected="1" topLeftCell="E8" workbookViewId="0">
      <selection activeCell="S30" sqref="S30:S31"/>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43</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44</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2890.5039999999999</v>
      </c>
      <c r="G20" s="38">
        <f t="shared" si="0"/>
        <v>2890.5039999999999</v>
      </c>
      <c r="H20" s="38">
        <f t="shared" si="0"/>
        <v>0</v>
      </c>
      <c r="I20" s="38">
        <f t="shared" si="0"/>
        <v>421.279</v>
      </c>
      <c r="J20" s="38">
        <f t="shared" si="0"/>
        <v>2245.502</v>
      </c>
      <c r="K20" s="38">
        <f t="shared" si="0"/>
        <v>223.72300000000001</v>
      </c>
      <c r="L20" s="38">
        <f t="shared" si="0"/>
        <v>0</v>
      </c>
      <c r="M20" s="38">
        <f t="shared" si="0"/>
        <v>0</v>
      </c>
      <c r="N20" s="38">
        <f t="shared" si="0"/>
        <v>0</v>
      </c>
      <c r="O20" s="38">
        <f t="shared" si="0"/>
        <v>0</v>
      </c>
      <c r="P20" s="38">
        <f t="shared" si="0"/>
        <v>0</v>
      </c>
      <c r="Q20" s="38">
        <f>IF(G20=0,0,T20/G20)</f>
        <v>2.4225343953857186</v>
      </c>
      <c r="R20" s="38">
        <f>IF(L20=0,0,U20/L20)</f>
        <v>0</v>
      </c>
      <c r="S20" s="38">
        <f>SUM(S21:S23)</f>
        <v>7002.3453600000003</v>
      </c>
      <c r="T20" s="38">
        <f>SUM(T21:T23)</f>
        <v>7002.3453600000003</v>
      </c>
      <c r="U20" s="38">
        <f>SUM(U21:U23)</f>
        <v>0</v>
      </c>
      <c r="V20" s="38">
        <f>SUM(V21:V23)</f>
        <v>0</v>
      </c>
      <c r="W20" s="39">
        <f>SUM(W21:W23)</f>
        <v>7002.3453600000003</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2890.5039999999999</v>
      </c>
      <c r="G22" s="38">
        <f>H22+I22+J22+K22</f>
        <v>2890.5039999999999</v>
      </c>
      <c r="H22" s="43">
        <v>0</v>
      </c>
      <c r="I22" s="43">
        <v>421.279</v>
      </c>
      <c r="J22" s="43">
        <v>2245.502</v>
      </c>
      <c r="K22" s="43">
        <v>223.72300000000001</v>
      </c>
      <c r="L22" s="38">
        <f>M22+N22+O22+P22</f>
        <v>0</v>
      </c>
      <c r="M22" s="43">
        <v>0</v>
      </c>
      <c r="N22" s="43">
        <v>0</v>
      </c>
      <c r="O22" s="43">
        <v>0</v>
      </c>
      <c r="P22" s="43">
        <v>0</v>
      </c>
      <c r="Q22" s="43">
        <f>T22/F22</f>
        <v>2.4225343953857186</v>
      </c>
      <c r="R22" s="43">
        <v>0</v>
      </c>
      <c r="S22" s="38">
        <f>T22+U22</f>
        <v>7002.3453600000003</v>
      </c>
      <c r="T22" s="43">
        <v>7002.3453600000003</v>
      </c>
      <c r="U22" s="43">
        <v>0</v>
      </c>
      <c r="V22" s="43">
        <v>0</v>
      </c>
      <c r="W22" s="44">
        <f>S22-V22</f>
        <v>7002.3453600000003</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row r="30" spans="3:24">
      <c r="S30" s="53"/>
    </row>
    <row r="31" spans="3:24">
      <c r="S31" s="53"/>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C1:X24"/>
  <sheetViews>
    <sheetView topLeftCell="G8" workbookViewId="0">
      <selection activeCell="N32" sqref="N3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21</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25</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215.63400000000001</v>
      </c>
      <c r="G20" s="38">
        <f t="shared" si="0"/>
        <v>215.63400000000001</v>
      </c>
      <c r="H20" s="38">
        <f t="shared" si="0"/>
        <v>0</v>
      </c>
      <c r="I20" s="38">
        <f t="shared" si="0"/>
        <v>83.147000000000006</v>
      </c>
      <c r="J20" s="38">
        <f t="shared" si="0"/>
        <v>207.49199999999999</v>
      </c>
      <c r="K20" s="38">
        <f t="shared" si="0"/>
        <v>-75.004999999999995</v>
      </c>
      <c r="L20" s="38">
        <f t="shared" si="0"/>
        <v>0</v>
      </c>
      <c r="M20" s="38">
        <f t="shared" si="0"/>
        <v>0</v>
      </c>
      <c r="N20" s="38">
        <f t="shared" si="0"/>
        <v>0</v>
      </c>
      <c r="O20" s="38">
        <f t="shared" si="0"/>
        <v>0</v>
      </c>
      <c r="P20" s="38">
        <f t="shared" si="0"/>
        <v>0</v>
      </c>
      <c r="Q20" s="38">
        <f>IF(G20=0,0,T20/G20)</f>
        <v>2.267122253447972</v>
      </c>
      <c r="R20" s="38">
        <f>IF(L20=0,0,U20/L20)</f>
        <v>0</v>
      </c>
      <c r="S20" s="38">
        <f>SUM(S21:S23)</f>
        <v>488.86864000000003</v>
      </c>
      <c r="T20" s="38">
        <f>SUM(T21:T23)</f>
        <v>488.86864000000003</v>
      </c>
      <c r="U20" s="38">
        <f>SUM(U21:U23)</f>
        <v>0</v>
      </c>
      <c r="V20" s="38">
        <f>SUM(V21:V23)</f>
        <v>0</v>
      </c>
      <c r="W20" s="39">
        <f>SUM(W21:W23)</f>
        <v>488.86864000000003</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215.63400000000001</v>
      </c>
      <c r="G22" s="38">
        <f>H22+I22+J22+K22</f>
        <v>215.63400000000001</v>
      </c>
      <c r="H22" s="43">
        <v>0</v>
      </c>
      <c r="I22" s="43">
        <v>83.147000000000006</v>
      </c>
      <c r="J22" s="43">
        <v>207.49199999999999</v>
      </c>
      <c r="K22" s="43">
        <v>-75.004999999999995</v>
      </c>
      <c r="L22" s="38">
        <f>M22+N22+O22+P22</f>
        <v>0</v>
      </c>
      <c r="M22" s="43">
        <v>0</v>
      </c>
      <c r="N22" s="43">
        <v>0</v>
      </c>
      <c r="O22" s="43">
        <v>0</v>
      </c>
      <c r="P22" s="43">
        <v>0</v>
      </c>
      <c r="Q22" s="43">
        <f>T22/F22</f>
        <v>2.267122253447972</v>
      </c>
      <c r="R22" s="43">
        <v>0</v>
      </c>
      <c r="S22" s="38">
        <f>T22+U22</f>
        <v>488.86864000000003</v>
      </c>
      <c r="T22" s="43">
        <v>488.86864000000003</v>
      </c>
      <c r="U22" s="43">
        <v>0</v>
      </c>
      <c r="V22" s="43">
        <v>0</v>
      </c>
      <c r="W22" s="44">
        <f>S22-V22</f>
        <v>488.86864000000003</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dimension ref="C1:X24"/>
  <sheetViews>
    <sheetView topLeftCell="G8" workbookViewId="0">
      <selection activeCell="O29" sqref="O29"/>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22</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26</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270.02100000000002</v>
      </c>
      <c r="G20" s="38">
        <f t="shared" si="0"/>
        <v>270.02100000000002</v>
      </c>
      <c r="H20" s="38">
        <f t="shared" si="0"/>
        <v>0</v>
      </c>
      <c r="I20" s="38">
        <f t="shared" si="0"/>
        <v>33.762</v>
      </c>
      <c r="J20" s="38">
        <f t="shared" si="0"/>
        <v>225.37100000000001</v>
      </c>
      <c r="K20" s="38">
        <f t="shared" si="0"/>
        <v>10.888</v>
      </c>
      <c r="L20" s="38">
        <f t="shared" si="0"/>
        <v>0</v>
      </c>
      <c r="M20" s="38">
        <f t="shared" si="0"/>
        <v>0</v>
      </c>
      <c r="N20" s="38">
        <f t="shared" si="0"/>
        <v>0</v>
      </c>
      <c r="O20" s="38">
        <f t="shared" si="0"/>
        <v>0</v>
      </c>
      <c r="P20" s="38">
        <f t="shared" si="0"/>
        <v>0</v>
      </c>
      <c r="Q20" s="38">
        <f>IF(G20=0,0,T20/G20)</f>
        <v>2.4694357105558455</v>
      </c>
      <c r="R20" s="38">
        <f>IF(L20=0,0,U20/L20)</f>
        <v>0</v>
      </c>
      <c r="S20" s="38">
        <f>SUM(S21:S23)</f>
        <v>666.79949999999997</v>
      </c>
      <c r="T20" s="38">
        <f>SUM(T21:T23)</f>
        <v>666.79949999999997</v>
      </c>
      <c r="U20" s="38">
        <f>SUM(U21:U23)</f>
        <v>0</v>
      </c>
      <c r="V20" s="38">
        <f>SUM(V21:V23)</f>
        <v>0</v>
      </c>
      <c r="W20" s="39">
        <f>SUM(W21:W23)</f>
        <v>666.79949999999997</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270.02100000000002</v>
      </c>
      <c r="G22" s="38">
        <f>H22+I22+J22+K22</f>
        <v>270.02100000000002</v>
      </c>
      <c r="H22" s="43">
        <v>0</v>
      </c>
      <c r="I22" s="43">
        <v>33.762</v>
      </c>
      <c r="J22" s="43">
        <v>225.37100000000001</v>
      </c>
      <c r="K22" s="43">
        <v>10.888</v>
      </c>
      <c r="L22" s="38">
        <f>M22+N22+O22+P22</f>
        <v>0</v>
      </c>
      <c r="M22" s="43">
        <v>0</v>
      </c>
      <c r="N22" s="43">
        <v>0</v>
      </c>
      <c r="O22" s="43">
        <v>0</v>
      </c>
      <c r="P22" s="43">
        <v>0</v>
      </c>
      <c r="Q22" s="43">
        <f>T22/F22</f>
        <v>2.4694357105558455</v>
      </c>
      <c r="R22" s="43">
        <v>0</v>
      </c>
      <c r="S22" s="38">
        <f>T22+U22</f>
        <v>666.79949999999997</v>
      </c>
      <c r="T22" s="43">
        <v>666.79949999999997</v>
      </c>
      <c r="U22" s="43">
        <v>0</v>
      </c>
      <c r="V22" s="43">
        <v>0</v>
      </c>
      <c r="W22" s="44">
        <f>S22-V22</f>
        <v>666.79949999999997</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drawing r:id="rId2"/>
</worksheet>
</file>

<file path=xl/worksheets/sheet4.xml><?xml version="1.0" encoding="utf-8"?>
<worksheet xmlns="http://schemas.openxmlformats.org/spreadsheetml/2006/main" xmlns:r="http://schemas.openxmlformats.org/officeDocument/2006/relationships">
  <dimension ref="C1:X24"/>
  <sheetViews>
    <sheetView topLeftCell="G8" workbookViewId="0">
      <selection activeCell="Q35" sqref="Q35"/>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23</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27</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185.70099999999996</v>
      </c>
      <c r="G20" s="38">
        <f t="shared" si="0"/>
        <v>185.70099999999996</v>
      </c>
      <c r="H20" s="38">
        <f t="shared" si="0"/>
        <v>0</v>
      </c>
      <c r="I20" s="38">
        <f t="shared" si="0"/>
        <v>38.944000000000003</v>
      </c>
      <c r="J20" s="38">
        <f t="shared" si="0"/>
        <v>130.24199999999999</v>
      </c>
      <c r="K20" s="38">
        <f t="shared" si="0"/>
        <v>16.515000000000001</v>
      </c>
      <c r="L20" s="38">
        <f t="shared" si="0"/>
        <v>0</v>
      </c>
      <c r="M20" s="38">
        <f t="shared" si="0"/>
        <v>0</v>
      </c>
      <c r="N20" s="38">
        <f t="shared" si="0"/>
        <v>0</v>
      </c>
      <c r="O20" s="38">
        <f t="shared" si="0"/>
        <v>0</v>
      </c>
      <c r="P20" s="38">
        <f t="shared" si="0"/>
        <v>0</v>
      </c>
      <c r="Q20" s="38">
        <f>IF(G20=0,0,T20/G20)</f>
        <v>2.3364566695925175</v>
      </c>
      <c r="R20" s="38">
        <f>IF(L20=0,0,U20/L20)</f>
        <v>0</v>
      </c>
      <c r="S20" s="38">
        <f>SUM(S21:S23)</f>
        <v>433.88234</v>
      </c>
      <c r="T20" s="38">
        <f>SUM(T21:T23)</f>
        <v>433.88234</v>
      </c>
      <c r="U20" s="38">
        <f>SUM(U21:U23)</f>
        <v>0</v>
      </c>
      <c r="V20" s="38">
        <f>SUM(V21:V23)</f>
        <v>0</v>
      </c>
      <c r="W20" s="39">
        <f>SUM(W21:W23)</f>
        <v>433.88234</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185.70099999999996</v>
      </c>
      <c r="G22" s="38">
        <f>H22+I22+J22+K22</f>
        <v>185.70099999999996</v>
      </c>
      <c r="H22" s="43">
        <v>0</v>
      </c>
      <c r="I22" s="43">
        <v>38.944000000000003</v>
      </c>
      <c r="J22" s="43">
        <v>130.24199999999999</v>
      </c>
      <c r="K22" s="43">
        <v>16.515000000000001</v>
      </c>
      <c r="L22" s="38">
        <f>M22+N22+O22+P22</f>
        <v>0</v>
      </c>
      <c r="M22" s="43">
        <v>0</v>
      </c>
      <c r="N22" s="43">
        <v>0</v>
      </c>
      <c r="O22" s="43">
        <v>0</v>
      </c>
      <c r="P22" s="43">
        <v>0</v>
      </c>
      <c r="Q22" s="43">
        <f>T22/F22</f>
        <v>2.3364566695925175</v>
      </c>
      <c r="R22" s="43">
        <v>0</v>
      </c>
      <c r="S22" s="38">
        <f>T22+U22</f>
        <v>433.88234</v>
      </c>
      <c r="T22" s="43">
        <v>433.88234</v>
      </c>
      <c r="U22" s="43">
        <v>0</v>
      </c>
      <c r="V22" s="43">
        <v>0</v>
      </c>
      <c r="W22" s="44">
        <f>S22-V22</f>
        <v>433.88234</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C1:X24"/>
  <sheetViews>
    <sheetView topLeftCell="G8" workbookViewId="0">
      <selection activeCell="C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24</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28</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277.976</v>
      </c>
      <c r="G20" s="38">
        <f t="shared" si="0"/>
        <v>277.976</v>
      </c>
      <c r="H20" s="38">
        <f t="shared" si="0"/>
        <v>0</v>
      </c>
      <c r="I20" s="38">
        <f t="shared" si="0"/>
        <v>45.892000000000003</v>
      </c>
      <c r="J20" s="38">
        <f t="shared" si="0"/>
        <v>190.26599999999999</v>
      </c>
      <c r="K20" s="38">
        <f t="shared" si="0"/>
        <v>41.817999999999998</v>
      </c>
      <c r="L20" s="38">
        <f t="shared" si="0"/>
        <v>0</v>
      </c>
      <c r="M20" s="38">
        <f t="shared" si="0"/>
        <v>0</v>
      </c>
      <c r="N20" s="38">
        <f t="shared" si="0"/>
        <v>0</v>
      </c>
      <c r="O20" s="38">
        <f t="shared" si="0"/>
        <v>0</v>
      </c>
      <c r="P20" s="38">
        <f t="shared" si="0"/>
        <v>0</v>
      </c>
      <c r="Q20" s="38">
        <f>IF(G20=0,0,T20/G20)</f>
        <v>2.0716805407661094</v>
      </c>
      <c r="R20" s="38">
        <f>IF(L20=0,0,U20/L20)</f>
        <v>0</v>
      </c>
      <c r="S20" s="38">
        <f>SUM(S21:S23)</f>
        <v>575.87747000000002</v>
      </c>
      <c r="T20" s="38">
        <f>SUM(T21:T23)</f>
        <v>575.87747000000002</v>
      </c>
      <c r="U20" s="38">
        <f>SUM(U21:U23)</f>
        <v>0</v>
      </c>
      <c r="V20" s="38">
        <f>SUM(V21:V23)</f>
        <v>0</v>
      </c>
      <c r="W20" s="39">
        <f>SUM(W21:W23)</f>
        <v>575.87747000000002</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277.976</v>
      </c>
      <c r="G22" s="38">
        <f>H22+I22+J22+K22</f>
        <v>277.976</v>
      </c>
      <c r="H22" s="43">
        <v>0</v>
      </c>
      <c r="I22" s="43">
        <v>45.892000000000003</v>
      </c>
      <c r="J22" s="43">
        <v>190.26599999999999</v>
      </c>
      <c r="K22" s="43">
        <v>41.817999999999998</v>
      </c>
      <c r="L22" s="38">
        <f>M22+N22+O22+P22</f>
        <v>0</v>
      </c>
      <c r="M22" s="43">
        <v>0</v>
      </c>
      <c r="N22" s="43">
        <v>0</v>
      </c>
      <c r="O22" s="43">
        <v>0</v>
      </c>
      <c r="P22" s="43">
        <v>0</v>
      </c>
      <c r="Q22" s="43">
        <f>T22/F22</f>
        <v>2.0716805407661094</v>
      </c>
      <c r="R22" s="43">
        <v>0</v>
      </c>
      <c r="S22" s="38">
        <f>T22+U22</f>
        <v>575.87747000000002</v>
      </c>
      <c r="T22" s="43">
        <v>575.87747000000002</v>
      </c>
      <c r="U22" s="43">
        <v>0</v>
      </c>
      <c r="V22" s="43">
        <v>0</v>
      </c>
      <c r="W22" s="44">
        <f>S22-V22</f>
        <v>575.87747000000002</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C1:X24"/>
  <sheetViews>
    <sheetView topLeftCell="G8" workbookViewId="0">
      <selection activeCell="I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29</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30</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217.208</v>
      </c>
      <c r="G20" s="38">
        <f t="shared" si="0"/>
        <v>217.208</v>
      </c>
      <c r="H20" s="38">
        <f t="shared" si="0"/>
        <v>0</v>
      </c>
      <c r="I20" s="38">
        <f t="shared" si="0"/>
        <v>40.634</v>
      </c>
      <c r="J20" s="38">
        <f t="shared" si="0"/>
        <v>159.67099999999999</v>
      </c>
      <c r="K20" s="38">
        <f t="shared" si="0"/>
        <v>16.902999999999999</v>
      </c>
      <c r="L20" s="38">
        <f t="shared" si="0"/>
        <v>0</v>
      </c>
      <c r="M20" s="38">
        <f t="shared" si="0"/>
        <v>0</v>
      </c>
      <c r="N20" s="38">
        <f t="shared" si="0"/>
        <v>0</v>
      </c>
      <c r="O20" s="38">
        <f t="shared" si="0"/>
        <v>0</v>
      </c>
      <c r="P20" s="38">
        <f t="shared" si="0"/>
        <v>0</v>
      </c>
      <c r="Q20" s="38">
        <f>IF(G20=0,0,T20/G20)</f>
        <v>2.3038944698169495</v>
      </c>
      <c r="R20" s="38">
        <f>IF(L20=0,0,U20/L20)</f>
        <v>0</v>
      </c>
      <c r="S20" s="38">
        <f>SUM(S21:S23)</f>
        <v>500.42430999999999</v>
      </c>
      <c r="T20" s="38">
        <f>SUM(T21:T23)</f>
        <v>500.42430999999999</v>
      </c>
      <c r="U20" s="38">
        <f>SUM(U21:U23)</f>
        <v>0</v>
      </c>
      <c r="V20" s="38">
        <f>SUM(V21:V23)</f>
        <v>0</v>
      </c>
      <c r="W20" s="39">
        <f>SUM(W21:W23)</f>
        <v>500.42430999999999</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217.208</v>
      </c>
      <c r="G22" s="38">
        <f>H22+I22+J22+K22</f>
        <v>217.208</v>
      </c>
      <c r="H22" s="43">
        <v>0</v>
      </c>
      <c r="I22" s="43">
        <v>40.634</v>
      </c>
      <c r="J22" s="43">
        <v>159.67099999999999</v>
      </c>
      <c r="K22" s="43">
        <v>16.902999999999999</v>
      </c>
      <c r="L22" s="38">
        <f>M22+N22+O22+P22</f>
        <v>0</v>
      </c>
      <c r="M22" s="43">
        <v>0</v>
      </c>
      <c r="N22" s="43">
        <v>0</v>
      </c>
      <c r="O22" s="43">
        <v>0</v>
      </c>
      <c r="P22" s="43">
        <v>0</v>
      </c>
      <c r="Q22" s="43">
        <f>T22/F22</f>
        <v>2.3038944698169495</v>
      </c>
      <c r="R22" s="43">
        <v>0</v>
      </c>
      <c r="S22" s="38">
        <f>T22+U22</f>
        <v>500.42430999999999</v>
      </c>
      <c r="T22" s="43">
        <v>500.42430999999999</v>
      </c>
      <c r="U22" s="43">
        <v>0</v>
      </c>
      <c r="V22" s="43">
        <v>0</v>
      </c>
      <c r="W22" s="44">
        <f>S22-V22</f>
        <v>500.42430999999999</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C1:X24"/>
  <sheetViews>
    <sheetView topLeftCell="N8" workbookViewId="0">
      <selection activeCell="D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31</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32</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339.4</v>
      </c>
      <c r="G20" s="38">
        <f t="shared" si="0"/>
        <v>339.4</v>
      </c>
      <c r="H20" s="38">
        <f t="shared" si="0"/>
        <v>0</v>
      </c>
      <c r="I20" s="38">
        <f t="shared" si="0"/>
        <v>52.42</v>
      </c>
      <c r="J20" s="38">
        <f t="shared" si="0"/>
        <v>258.57499999999999</v>
      </c>
      <c r="K20" s="38">
        <f t="shared" si="0"/>
        <v>28.405000000000001</v>
      </c>
      <c r="L20" s="38">
        <f t="shared" si="0"/>
        <v>0</v>
      </c>
      <c r="M20" s="38">
        <f t="shared" si="0"/>
        <v>0</v>
      </c>
      <c r="N20" s="38">
        <f t="shared" si="0"/>
        <v>0</v>
      </c>
      <c r="O20" s="38">
        <f t="shared" si="0"/>
        <v>0</v>
      </c>
      <c r="P20" s="38">
        <f t="shared" si="0"/>
        <v>0</v>
      </c>
      <c r="Q20" s="38">
        <f>IF(G20=0,0,T20/G20)</f>
        <v>2.3952162639952861</v>
      </c>
      <c r="R20" s="38">
        <f>IF(L20=0,0,U20/L20)</f>
        <v>0</v>
      </c>
      <c r="S20" s="38">
        <f>SUM(S21:S23)</f>
        <v>812.93640000000005</v>
      </c>
      <c r="T20" s="38">
        <f>SUM(T21:T23)</f>
        <v>812.93640000000005</v>
      </c>
      <c r="U20" s="38">
        <f>SUM(U21:U23)</f>
        <v>0</v>
      </c>
      <c r="V20" s="38">
        <f>SUM(V21:V23)</f>
        <v>0</v>
      </c>
      <c r="W20" s="39">
        <f>SUM(W21:W23)</f>
        <v>812.93640000000005</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339.4</v>
      </c>
      <c r="G22" s="38">
        <f>H22+I22+J22+K22</f>
        <v>339.4</v>
      </c>
      <c r="H22" s="43">
        <v>0</v>
      </c>
      <c r="I22" s="43">
        <v>52.42</v>
      </c>
      <c r="J22" s="43">
        <v>258.57499999999999</v>
      </c>
      <c r="K22" s="43">
        <v>28.405000000000001</v>
      </c>
      <c r="L22" s="38">
        <f>M22+N22+O22+P22</f>
        <v>0</v>
      </c>
      <c r="M22" s="43">
        <v>0</v>
      </c>
      <c r="N22" s="43">
        <v>0</v>
      </c>
      <c r="O22" s="43">
        <v>0</v>
      </c>
      <c r="P22" s="43">
        <v>0</v>
      </c>
      <c r="Q22" s="43">
        <f>T22/F22</f>
        <v>2.3952162639952861</v>
      </c>
      <c r="R22" s="43">
        <v>0</v>
      </c>
      <c r="S22" s="38">
        <f>T22+U22</f>
        <v>812.93640000000005</v>
      </c>
      <c r="T22" s="43">
        <v>812.93640000000005</v>
      </c>
      <c r="U22" s="43">
        <v>0</v>
      </c>
      <c r="V22" s="43">
        <v>0</v>
      </c>
      <c r="W22" s="44">
        <f>S22-V22</f>
        <v>812.93640000000005</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C1:X24"/>
  <sheetViews>
    <sheetView topLeftCell="G8" workbookViewId="0">
      <selection activeCell="C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33</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34</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307.98699999999997</v>
      </c>
      <c r="G20" s="38">
        <f t="shared" si="0"/>
        <v>307.98699999999997</v>
      </c>
      <c r="H20" s="38">
        <f t="shared" si="0"/>
        <v>0</v>
      </c>
      <c r="I20" s="38">
        <f t="shared" si="0"/>
        <v>61.546999999999997</v>
      </c>
      <c r="J20" s="38">
        <f t="shared" si="0"/>
        <v>210.70599999999999</v>
      </c>
      <c r="K20" s="38">
        <f t="shared" si="0"/>
        <v>35.734000000000002</v>
      </c>
      <c r="L20" s="38">
        <f t="shared" si="0"/>
        <v>0</v>
      </c>
      <c r="M20" s="38">
        <f t="shared" si="0"/>
        <v>0</v>
      </c>
      <c r="N20" s="38">
        <f t="shared" si="0"/>
        <v>0</v>
      </c>
      <c r="O20" s="38">
        <f t="shared" si="0"/>
        <v>0</v>
      </c>
      <c r="P20" s="38">
        <f t="shared" si="0"/>
        <v>0</v>
      </c>
      <c r="Q20" s="38">
        <f>IF(G20=0,0,T20/G20)</f>
        <v>2.4506070710776759</v>
      </c>
      <c r="R20" s="38">
        <f>IF(L20=0,0,U20/L20)</f>
        <v>0</v>
      </c>
      <c r="S20" s="38">
        <f>SUM(S21:S23)</f>
        <v>754.75512000000003</v>
      </c>
      <c r="T20" s="38">
        <f>SUM(T21:T23)</f>
        <v>754.75512000000003</v>
      </c>
      <c r="U20" s="38">
        <f>SUM(U21:U23)</f>
        <v>0</v>
      </c>
      <c r="V20" s="38">
        <f>SUM(V21:V23)</f>
        <v>0</v>
      </c>
      <c r="W20" s="39">
        <f>SUM(W21:W23)</f>
        <v>754.75512000000003</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307.98699999999997</v>
      </c>
      <c r="G22" s="38">
        <f>H22+I22+J22+K22</f>
        <v>307.98699999999997</v>
      </c>
      <c r="H22" s="43">
        <v>0</v>
      </c>
      <c r="I22" s="43">
        <v>61.546999999999997</v>
      </c>
      <c r="J22" s="43">
        <v>210.70599999999999</v>
      </c>
      <c r="K22" s="43">
        <v>35.734000000000002</v>
      </c>
      <c r="L22" s="38">
        <f>M22+N22+O22+P22</f>
        <v>0</v>
      </c>
      <c r="M22" s="43">
        <v>0</v>
      </c>
      <c r="N22" s="43">
        <v>0</v>
      </c>
      <c r="O22" s="43">
        <v>0</v>
      </c>
      <c r="P22" s="43">
        <v>0</v>
      </c>
      <c r="Q22" s="43">
        <f>T22/F22</f>
        <v>2.4506070710776759</v>
      </c>
      <c r="R22" s="43">
        <v>0</v>
      </c>
      <c r="S22" s="38">
        <f>T22+U22</f>
        <v>754.75512000000003</v>
      </c>
      <c r="T22" s="43">
        <v>754.75512000000003</v>
      </c>
      <c r="U22" s="43">
        <v>0</v>
      </c>
      <c r="V22" s="43">
        <v>0</v>
      </c>
      <c r="W22" s="44">
        <f>S22-V22</f>
        <v>754.75512000000003</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C1:X24"/>
  <sheetViews>
    <sheetView topLeftCell="G8" workbookViewId="0">
      <selection activeCell="E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6" t="s">
        <v>35</v>
      </c>
      <c r="E10" s="7"/>
      <c r="F10" s="7"/>
      <c r="G10" s="7"/>
      <c r="H10" s="7"/>
      <c r="I10" s="7"/>
      <c r="J10" s="7"/>
      <c r="K10" s="7"/>
      <c r="L10" s="7"/>
      <c r="M10" s="7"/>
      <c r="N10" s="7"/>
      <c r="O10" s="7"/>
      <c r="P10" s="7"/>
      <c r="Q10" s="7"/>
      <c r="R10" s="7"/>
      <c r="S10" s="7"/>
      <c r="T10" s="7"/>
      <c r="U10" s="7"/>
      <c r="V10" s="7"/>
      <c r="W10" s="8"/>
      <c r="X10" s="9"/>
    </row>
    <row r="11" spans="3:24" ht="15" customHeight="1" thickBot="1">
      <c r="C11" s="5"/>
      <c r="D11" s="10" t="str">
        <f>"ОРГАНИЗАЦИЯ: " &amp; IF(org="","Не определено",org)</f>
        <v>ОРГАНИЗАЦИЯ: ООО "КВЭП"</v>
      </c>
      <c r="E11" s="11"/>
      <c r="F11" s="11"/>
      <c r="G11" s="11"/>
      <c r="H11" s="11"/>
      <c r="I11" s="11"/>
      <c r="J11" s="11"/>
      <c r="K11" s="11"/>
      <c r="L11" s="11"/>
      <c r="M11" s="11"/>
      <c r="N11" s="11"/>
      <c r="O11" s="11"/>
      <c r="P11" s="11"/>
      <c r="Q11" s="11"/>
      <c r="R11" s="11"/>
      <c r="S11" s="11"/>
      <c r="T11" s="11"/>
      <c r="U11" s="11"/>
      <c r="V11" s="11"/>
      <c r="W11" s="12"/>
      <c r="X11" s="9"/>
    </row>
    <row r="12" spans="3:24">
      <c r="C12" s="5"/>
      <c r="D12" s="13"/>
      <c r="E12" s="13"/>
      <c r="F12" s="13"/>
      <c r="G12" s="13"/>
      <c r="H12" s="13"/>
      <c r="I12" s="13"/>
      <c r="J12" s="13"/>
      <c r="K12" s="13"/>
      <c r="L12" s="13"/>
      <c r="M12" s="13"/>
      <c r="N12" s="13"/>
      <c r="O12" s="13"/>
      <c r="P12" s="13"/>
      <c r="Q12" s="13"/>
      <c r="R12" s="13"/>
      <c r="S12" s="13"/>
      <c r="T12" s="13"/>
      <c r="U12" s="13"/>
      <c r="V12" s="13"/>
      <c r="W12" s="13"/>
      <c r="X12" s="9"/>
    </row>
    <row r="13" spans="3:24" ht="18" customHeight="1">
      <c r="C13" s="5"/>
      <c r="D13" s="14" t="s">
        <v>0</v>
      </c>
      <c r="E13" s="15" t="s">
        <v>1</v>
      </c>
      <c r="F13" s="16" t="s">
        <v>2</v>
      </c>
      <c r="G13" s="16"/>
      <c r="H13" s="16"/>
      <c r="I13" s="16"/>
      <c r="J13" s="16"/>
      <c r="K13" s="16"/>
      <c r="L13" s="16"/>
      <c r="M13" s="16"/>
      <c r="N13" s="16"/>
      <c r="O13" s="16"/>
      <c r="P13" s="16"/>
      <c r="Q13" s="16" t="s">
        <v>3</v>
      </c>
      <c r="R13" s="16"/>
      <c r="S13" s="16" t="s">
        <v>4</v>
      </c>
      <c r="T13" s="16"/>
      <c r="U13" s="16"/>
      <c r="V13" s="16" t="s">
        <v>5</v>
      </c>
      <c r="W13" s="17" t="s">
        <v>6</v>
      </c>
      <c r="X13" s="9"/>
    </row>
    <row r="14" spans="3:24" ht="17.25" customHeight="1">
      <c r="C14" s="5"/>
      <c r="D14" s="18"/>
      <c r="E14" s="19"/>
      <c r="F14" s="19" t="s">
        <v>7</v>
      </c>
      <c r="G14" s="20" t="s">
        <v>8</v>
      </c>
      <c r="H14" s="20"/>
      <c r="I14" s="20"/>
      <c r="J14" s="20"/>
      <c r="K14" s="20"/>
      <c r="L14" s="20" t="s">
        <v>9</v>
      </c>
      <c r="M14" s="20"/>
      <c r="N14" s="20"/>
      <c r="O14" s="20"/>
      <c r="P14" s="20"/>
      <c r="Q14" s="20" t="s">
        <v>10</v>
      </c>
      <c r="R14" s="20" t="s">
        <v>11</v>
      </c>
      <c r="S14" s="20" t="s">
        <v>7</v>
      </c>
      <c r="T14" s="20" t="s">
        <v>12</v>
      </c>
      <c r="U14" s="20"/>
      <c r="V14" s="20"/>
      <c r="W14" s="21"/>
      <c r="X14" s="9"/>
    </row>
    <row r="15" spans="3:24" ht="60" customHeight="1">
      <c r="C15" s="5"/>
      <c r="D15" s="18"/>
      <c r="E15" s="19"/>
      <c r="F15" s="19"/>
      <c r="G15" s="22" t="s">
        <v>7</v>
      </c>
      <c r="H15" s="22" t="s">
        <v>13</v>
      </c>
      <c r="I15" s="22" t="s">
        <v>14</v>
      </c>
      <c r="J15" s="22" t="s">
        <v>15</v>
      </c>
      <c r="K15" s="22" t="s">
        <v>16</v>
      </c>
      <c r="L15" s="22" t="s">
        <v>7</v>
      </c>
      <c r="M15" s="22" t="s">
        <v>13</v>
      </c>
      <c r="N15" s="22" t="s">
        <v>14</v>
      </c>
      <c r="O15" s="22" t="s">
        <v>15</v>
      </c>
      <c r="P15" s="22" t="s">
        <v>16</v>
      </c>
      <c r="Q15" s="20"/>
      <c r="R15" s="20"/>
      <c r="S15" s="20"/>
      <c r="T15" s="23" t="s">
        <v>10</v>
      </c>
      <c r="U15" s="23" t="s">
        <v>11</v>
      </c>
      <c r="V15" s="20"/>
      <c r="W15" s="21"/>
      <c r="X15" s="9"/>
    </row>
    <row r="16" spans="3:24">
      <c r="C16" s="5"/>
      <c r="D16" s="24">
        <v>1</v>
      </c>
      <c r="E16" s="25">
        <v>2</v>
      </c>
      <c r="F16" s="25">
        <v>3</v>
      </c>
      <c r="G16" s="25">
        <v>4</v>
      </c>
      <c r="H16" s="25">
        <v>5</v>
      </c>
      <c r="I16" s="25">
        <v>6</v>
      </c>
      <c r="J16" s="25">
        <v>7</v>
      </c>
      <c r="K16" s="25">
        <v>8</v>
      </c>
      <c r="L16" s="25">
        <v>9</v>
      </c>
      <c r="M16" s="25">
        <v>10</v>
      </c>
      <c r="N16" s="25">
        <v>11</v>
      </c>
      <c r="O16" s="25">
        <v>12</v>
      </c>
      <c r="P16" s="25">
        <v>13</v>
      </c>
      <c r="Q16" s="25">
        <v>14</v>
      </c>
      <c r="R16" s="25">
        <v>15</v>
      </c>
      <c r="S16" s="25">
        <v>16</v>
      </c>
      <c r="T16" s="25">
        <v>17</v>
      </c>
      <c r="U16" s="25">
        <v>18</v>
      </c>
      <c r="V16" s="25">
        <v>19</v>
      </c>
      <c r="W16" s="26">
        <v>20</v>
      </c>
      <c r="X16" s="9"/>
    </row>
    <row r="17" spans="3:24" hidden="1">
      <c r="C17" s="5"/>
      <c r="D17" s="27"/>
      <c r="E17" s="28"/>
      <c r="F17" s="28"/>
      <c r="G17" s="28"/>
      <c r="H17" s="28"/>
      <c r="I17" s="28"/>
      <c r="J17" s="28"/>
      <c r="K17" s="28"/>
      <c r="L17" s="28"/>
      <c r="M17" s="28"/>
      <c r="N17" s="28"/>
      <c r="O17" s="28"/>
      <c r="P17" s="28"/>
      <c r="Q17" s="28"/>
      <c r="R17" s="28"/>
      <c r="S17" s="28"/>
      <c r="T17" s="28"/>
      <c r="U17" s="28"/>
      <c r="V17" s="29"/>
      <c r="W17" s="30"/>
      <c r="X17" s="9"/>
    </row>
    <row r="18" spans="3:24" ht="18" customHeight="1">
      <c r="C18" s="5"/>
      <c r="D18" s="31" t="s">
        <v>36</v>
      </c>
      <c r="E18" s="32"/>
      <c r="F18" s="32"/>
      <c r="G18" s="32"/>
      <c r="H18" s="32"/>
      <c r="I18" s="32"/>
      <c r="J18" s="32"/>
      <c r="K18" s="32"/>
      <c r="L18" s="32"/>
      <c r="M18" s="32"/>
      <c r="N18" s="32"/>
      <c r="O18" s="32"/>
      <c r="P18" s="32"/>
      <c r="Q18" s="32"/>
      <c r="R18" s="32"/>
      <c r="S18" s="32"/>
      <c r="T18" s="32"/>
      <c r="U18" s="32"/>
      <c r="V18" s="32"/>
      <c r="W18" s="33"/>
      <c r="X18" s="9"/>
    </row>
    <row r="19" spans="3:24">
      <c r="C19" s="5"/>
      <c r="D19" s="27"/>
      <c r="E19" s="28"/>
      <c r="F19" s="28"/>
      <c r="G19" s="28"/>
      <c r="H19" s="28"/>
      <c r="I19" s="28"/>
      <c r="J19" s="28"/>
      <c r="K19" s="28"/>
      <c r="L19" s="28"/>
      <c r="M19" s="28"/>
      <c r="N19" s="28"/>
      <c r="O19" s="28"/>
      <c r="P19" s="28"/>
      <c r="Q19" s="28"/>
      <c r="R19" s="28"/>
      <c r="S19" s="28"/>
      <c r="T19" s="28"/>
      <c r="U19" s="29"/>
      <c r="V19" s="34"/>
      <c r="W19" s="35"/>
      <c r="X19" s="9"/>
    </row>
    <row r="20" spans="3:24" ht="30" customHeight="1">
      <c r="C20" s="5"/>
      <c r="D20" s="36"/>
      <c r="E20" s="37" t="s">
        <v>7</v>
      </c>
      <c r="F20" s="38">
        <f t="shared" ref="F20:P20" si="0">SUM(F21:F23)</f>
        <v>106.97999999999999</v>
      </c>
      <c r="G20" s="38">
        <f t="shared" si="0"/>
        <v>106.97999999999999</v>
      </c>
      <c r="H20" s="38">
        <f t="shared" si="0"/>
        <v>0</v>
      </c>
      <c r="I20" s="38">
        <f t="shared" si="0"/>
        <v>35.619999999999997</v>
      </c>
      <c r="J20" s="38">
        <f t="shared" si="0"/>
        <v>69.313000000000002</v>
      </c>
      <c r="K20" s="38">
        <f t="shared" si="0"/>
        <v>2.0470000000000002</v>
      </c>
      <c r="L20" s="38">
        <f t="shared" si="0"/>
        <v>0</v>
      </c>
      <c r="M20" s="38">
        <f t="shared" si="0"/>
        <v>0</v>
      </c>
      <c r="N20" s="38">
        <f t="shared" si="0"/>
        <v>0</v>
      </c>
      <c r="O20" s="38">
        <f t="shared" si="0"/>
        <v>0</v>
      </c>
      <c r="P20" s="38">
        <f t="shared" si="0"/>
        <v>0</v>
      </c>
      <c r="Q20" s="38">
        <f>IF(G20=0,0,T20/G20)</f>
        <v>2.4798688539914009</v>
      </c>
      <c r="R20" s="38">
        <f>IF(L20=0,0,U20/L20)</f>
        <v>0</v>
      </c>
      <c r="S20" s="38">
        <f>SUM(S21:S23)</f>
        <v>265.29637000000002</v>
      </c>
      <c r="T20" s="38">
        <f>SUM(T21:T23)</f>
        <v>265.29637000000002</v>
      </c>
      <c r="U20" s="38">
        <f>SUM(U21:U23)</f>
        <v>0</v>
      </c>
      <c r="V20" s="38">
        <f>SUM(V21:V23)</f>
        <v>0</v>
      </c>
      <c r="W20" s="39">
        <f>SUM(W21:W23)</f>
        <v>265.29637000000002</v>
      </c>
      <c r="X20" s="9"/>
    </row>
    <row r="21" spans="3:24" hidden="1">
      <c r="C21" s="5"/>
      <c r="D21" s="36">
        <v>0</v>
      </c>
      <c r="E21" s="28"/>
      <c r="F21" s="28"/>
      <c r="G21" s="28"/>
      <c r="H21" s="28"/>
      <c r="I21" s="28"/>
      <c r="J21" s="28"/>
      <c r="K21" s="28"/>
      <c r="L21" s="28"/>
      <c r="M21" s="28"/>
      <c r="N21" s="28"/>
      <c r="O21" s="28"/>
      <c r="P21" s="28"/>
      <c r="Q21" s="28"/>
      <c r="R21" s="28"/>
      <c r="S21" s="28"/>
      <c r="T21" s="28"/>
      <c r="U21" s="29"/>
      <c r="V21" s="34"/>
      <c r="W21" s="35"/>
      <c r="X21" s="9"/>
    </row>
    <row r="22" spans="3:24" ht="30" customHeight="1">
      <c r="C22" s="40" t="s">
        <v>17</v>
      </c>
      <c r="D22" s="41" t="s">
        <v>18</v>
      </c>
      <c r="E22" s="42" t="s">
        <v>19</v>
      </c>
      <c r="F22" s="38">
        <f>G22+L22</f>
        <v>106.97999999999999</v>
      </c>
      <c r="G22" s="38">
        <f>H22+I22+J22+K22</f>
        <v>106.97999999999999</v>
      </c>
      <c r="H22" s="43">
        <v>0</v>
      </c>
      <c r="I22" s="43">
        <v>35.619999999999997</v>
      </c>
      <c r="J22" s="43">
        <v>69.313000000000002</v>
      </c>
      <c r="K22" s="43">
        <v>2.0470000000000002</v>
      </c>
      <c r="L22" s="38">
        <f>M22+N22+O22+P22</f>
        <v>0</v>
      </c>
      <c r="M22" s="43">
        <v>0</v>
      </c>
      <c r="N22" s="43">
        <v>0</v>
      </c>
      <c r="O22" s="43">
        <v>0</v>
      </c>
      <c r="P22" s="43">
        <v>0</v>
      </c>
      <c r="Q22" s="43">
        <f>T22/F22</f>
        <v>2.4798688539914009</v>
      </c>
      <c r="R22" s="43">
        <v>0</v>
      </c>
      <c r="S22" s="38">
        <f>T22+U22</f>
        <v>265.29637000000002</v>
      </c>
      <c r="T22" s="43">
        <v>265.29637000000002</v>
      </c>
      <c r="U22" s="43">
        <v>0</v>
      </c>
      <c r="V22" s="43">
        <v>0</v>
      </c>
      <c r="W22" s="44">
        <f>S22-V22</f>
        <v>265.29637000000002</v>
      </c>
      <c r="X22" s="45"/>
    </row>
    <row r="23" spans="3:24" ht="15" customHeight="1" thickBot="1">
      <c r="C23" s="5"/>
      <c r="D23" s="46"/>
      <c r="E23" s="47" t="s">
        <v>20</v>
      </c>
      <c r="F23" s="48"/>
      <c r="G23" s="48"/>
      <c r="H23" s="48"/>
      <c r="I23" s="48"/>
      <c r="J23" s="48"/>
      <c r="K23" s="48"/>
      <c r="L23" s="48"/>
      <c r="M23" s="48"/>
      <c r="N23" s="48"/>
      <c r="O23" s="48"/>
      <c r="P23" s="48"/>
      <c r="Q23" s="48"/>
      <c r="R23" s="48"/>
      <c r="S23" s="48"/>
      <c r="T23" s="48"/>
      <c r="U23" s="48"/>
      <c r="V23" s="48"/>
      <c r="W23" s="49"/>
      <c r="X23" s="9"/>
    </row>
    <row r="24" spans="3:24" ht="12" thickBot="1">
      <c r="C24" s="50"/>
      <c r="D24" s="51"/>
      <c r="E24" s="51"/>
      <c r="F24" s="51"/>
      <c r="G24" s="51"/>
      <c r="H24" s="51"/>
      <c r="I24" s="51"/>
      <c r="J24" s="51"/>
      <c r="K24" s="51"/>
      <c r="L24" s="51"/>
      <c r="M24" s="51"/>
      <c r="N24" s="51"/>
      <c r="O24" s="51"/>
      <c r="P24" s="51"/>
      <c r="Q24" s="51"/>
      <c r="R24" s="51"/>
      <c r="S24" s="51"/>
      <c r="T24" s="51"/>
      <c r="U24" s="51"/>
      <c r="V24" s="51"/>
      <c r="W24" s="51"/>
      <c r="X24" s="52"/>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январь</vt:lpstr>
      <vt:lpstr>февраль</vt:lpstr>
      <vt:lpstr>март</vt:lpstr>
      <vt:lpstr>апрель</vt:lpstr>
      <vt:lpstr>май</vt:lpstr>
      <vt:lpstr>июнь</vt:lpstr>
      <vt:lpstr>июль</vt:lpstr>
      <vt:lpstr>август</vt:lpstr>
      <vt:lpstr>сентябрь</vt:lpstr>
      <vt:lpstr>октябрь</vt:lpstr>
      <vt:lpstr>ноябрь</vt:lpstr>
      <vt:lpstr>декабрь</vt:lpstr>
      <vt:lpstr>2014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2017-12-27T08:15:36Z</dcterms:modified>
</cp:coreProperties>
</file>